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/>
  <mc:AlternateContent xmlns:mc="http://schemas.openxmlformats.org/markup-compatibility/2006">
    <mc:Choice Requires="x15">
      <x15ac:absPath xmlns:x15ac="http://schemas.microsoft.com/office/spreadsheetml/2010/11/ac" url="https://insatoulousefr.sharepoint.com/sites/INSA2025-action2/Documents partages/action 2/amenagement_des_salles/"/>
    </mc:Choice>
  </mc:AlternateContent>
  <xr:revisionPtr revIDLastSave="2" documentId="13_ncr:1_{952E33AE-572D-9A4E-8D82-85C6CEDC37FE}" xr6:coauthVersionLast="47" xr6:coauthVersionMax="47" xr10:uidLastSave="{C8557F1F-F41C-4509-B49F-14D3C1A97711}"/>
  <bookViews>
    <workbookView xWindow="-120" yWindow="-120" windowWidth="29040" windowHeight="15840" firstSheet="1" activeTab="1" xr2:uid="{00000000-000D-0000-FFFF-FFFF00000000}"/>
  </bookViews>
  <sheets>
    <sheet name="Cahier des charges" sheetId="2" r:id="rId1"/>
    <sheet name="équipements" sheetId="1" r:id="rId2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2" l="1"/>
  <c r="M17" i="2"/>
  <c r="M16" i="2"/>
  <c r="Q14" i="2"/>
  <c r="Q13" i="2"/>
  <c r="Q12" i="2"/>
  <c r="Q10" i="2"/>
  <c r="Q9" i="2"/>
  <c r="Q8" i="2"/>
  <c r="O18" i="2"/>
  <c r="O17" i="2"/>
  <c r="O16" i="2"/>
  <c r="O14" i="2"/>
  <c r="O13" i="2"/>
  <c r="O12" i="2"/>
  <c r="O10" i="2"/>
  <c r="O9" i="2"/>
  <c r="O8" i="2"/>
  <c r="I18" i="2"/>
  <c r="I17" i="2"/>
  <c r="I16" i="2"/>
  <c r="I14" i="2"/>
  <c r="I13" i="2"/>
  <c r="I12" i="2"/>
  <c r="I10" i="2"/>
  <c r="I9" i="2"/>
  <c r="I8" i="2"/>
  <c r="G18" i="2"/>
  <c r="G17" i="2"/>
  <c r="G16" i="2"/>
  <c r="G14" i="2"/>
  <c r="G13" i="2"/>
  <c r="G12" i="2"/>
  <c r="E18" i="2"/>
  <c r="C18" i="2"/>
  <c r="E17" i="2"/>
  <c r="C17" i="2"/>
  <c r="E16" i="2"/>
  <c r="C16" i="2"/>
  <c r="E14" i="2"/>
  <c r="E13" i="2"/>
  <c r="E12" i="2"/>
  <c r="G10" i="2"/>
  <c r="G9" i="2"/>
  <c r="G8" i="2"/>
  <c r="E6" i="2"/>
  <c r="E5" i="2"/>
  <c r="E4" i="2"/>
  <c r="C14" i="2"/>
  <c r="C13" i="2"/>
  <c r="C12" i="2"/>
  <c r="K18" i="2"/>
  <c r="K17" i="2"/>
  <c r="K16" i="2"/>
  <c r="C4" i="2"/>
  <c r="Q18" i="2"/>
  <c r="Q17" i="2"/>
  <c r="Q16" i="2"/>
  <c r="M14" i="2"/>
  <c r="K14" i="2"/>
  <c r="M13" i="2"/>
  <c r="K13" i="2"/>
  <c r="M12" i="2"/>
  <c r="K12" i="2"/>
  <c r="M10" i="2"/>
  <c r="K10" i="2"/>
  <c r="E10" i="2"/>
  <c r="C10" i="2"/>
  <c r="M9" i="2"/>
  <c r="K9" i="2"/>
  <c r="E9" i="2"/>
  <c r="C9" i="2"/>
  <c r="M8" i="2"/>
  <c r="K8" i="2"/>
  <c r="E8" i="2"/>
  <c r="C8" i="2"/>
  <c r="Q6" i="2"/>
  <c r="Q5" i="2"/>
  <c r="Q4" i="2"/>
  <c r="O6" i="2"/>
  <c r="O5" i="2"/>
  <c r="O4" i="2"/>
  <c r="M6" i="2"/>
  <c r="M5" i="2"/>
  <c r="M4" i="2"/>
  <c r="K6" i="2"/>
  <c r="K5" i="2"/>
  <c r="K4" i="2"/>
  <c r="I6" i="2"/>
  <c r="I5" i="2"/>
  <c r="I4" i="2"/>
  <c r="G6" i="2"/>
  <c r="G5" i="2"/>
  <c r="G4" i="2"/>
  <c r="C6" i="2"/>
  <c r="C5" i="2"/>
  <c r="S11" i="2" l="1"/>
  <c r="S15" i="2"/>
  <c r="R15" i="2"/>
  <c r="R11" i="2"/>
  <c r="R7" i="2"/>
  <c r="S7" i="2"/>
  <c r="R3" i="2"/>
  <c r="S3" i="2"/>
  <c r="R20" i="2" l="1"/>
  <c r="S20" i="2"/>
</calcChain>
</file>

<file path=xl/sharedStrings.xml><?xml version="1.0" encoding="utf-8"?>
<sst xmlns="http://schemas.openxmlformats.org/spreadsheetml/2006/main" count="123" uniqueCount="91">
  <si>
    <t>Table</t>
  </si>
  <si>
    <t>Chaise</t>
  </si>
  <si>
    <t>Espace de projection</t>
  </si>
  <si>
    <t>Espace d'écriture</t>
  </si>
  <si>
    <t>Séparation mobile</t>
  </si>
  <si>
    <t>Autre</t>
  </si>
  <si>
    <t>Prix HT</t>
  </si>
  <si>
    <t>Prix TTC</t>
  </si>
  <si>
    <t>quantité</t>
  </si>
  <si>
    <t>modèle</t>
  </si>
  <si>
    <t>Projection</t>
  </si>
  <si>
    <t>Fixation</t>
  </si>
  <si>
    <t>Support</t>
  </si>
  <si>
    <t>Rangement/fixation</t>
  </si>
  <si>
    <t>cloisons</t>
  </si>
  <si>
    <t>Description</t>
  </si>
  <si>
    <t>Poste enseignant</t>
  </si>
  <si>
    <t>Table haute</t>
  </si>
  <si>
    <t>Chaise mobile compass - lupo</t>
  </si>
  <si>
    <t>Téléviseur Smart TV 50''</t>
  </si>
  <si>
    <t>Support mural fixe Inotek</t>
  </si>
  <si>
    <t>Tableau tipi</t>
  </si>
  <si>
    <t xml:space="preserve">Armoire forte </t>
  </si>
  <si>
    <t>prix HT</t>
  </si>
  <si>
    <t>prix TTC</t>
  </si>
  <si>
    <t>Poste étudiant</t>
  </si>
  <si>
    <t>Table indivuduelle</t>
  </si>
  <si>
    <t>Chaise mobile Rond'o (lot de 2)</t>
  </si>
  <si>
    <t>Ardoises</t>
  </si>
  <si>
    <t>support ardoises x4</t>
  </si>
  <si>
    <t>groupe étudiants</t>
  </si>
  <si>
    <t>Grands tableaux mobiles sans accroches murales 
(lot de 4)</t>
  </si>
  <si>
    <t>Chariot rangement tableaux mobiles (8 rangement / chariot)</t>
  </si>
  <si>
    <t>Cloison acoustique</t>
  </si>
  <si>
    <t>équipement supplémentaire</t>
  </si>
  <si>
    <t>Rideau occultant / Store</t>
  </si>
  <si>
    <t>Total</t>
  </si>
  <si>
    <t>Salle A04 - estimation coût équipement</t>
  </si>
  <si>
    <t>Espaces</t>
  </si>
  <si>
    <t>Equipement</t>
  </si>
  <si>
    <t>Prix à l'unité TTC</t>
  </si>
  <si>
    <t>Lien</t>
  </si>
  <si>
    <t>https://www.ugap.fr/mobilier-4/reunion-accueil-11/affichages-40364/affichage-sur-pieds-1194/panneau-d-information-1197/double-mur-d-ecriture-mobile-tipi-avec-espace-de-rangement-p2353699</t>
  </si>
  <si>
    <t xml:space="preserve">https://www.ugap.fr/eveil-et-enseignement-50009/eveil-enseignement-12/classe-scolaire-innovante-flexible-modulable-69848/table-flexible-69849/tableau-ecritoire-verb-p2338159 </t>
  </si>
  <si>
    <t>Grands tableaux mobiles avec accroches murales 
(lot de 4)</t>
  </si>
  <si>
    <t>https://www.ugap.fr/eveil-et-enseignement-50009/eveil-enseignement-12/classe-scolaire-innovante-flexible-modulable-69848/table-flexible-69849/tableau-blanc-flex-avec-kit-mural-lot-de-4-p3324281</t>
  </si>
  <si>
    <t>https://www.ugap.fr/eveil-et-enseignement-50009/eveil-enseignement-12/classe-scolaire-innovante-flexible-modulable-69848/table-flexible-69849/tableau-blanc-flex-lot-de-4-l-90-x-h-180-cm-p3324282</t>
  </si>
  <si>
    <t>Support grand tableau (2 par support)</t>
  </si>
  <si>
    <t xml:space="preserve">https://www.ugap.fr/eveil-et-enseignement-50009/eveil-enseignement-12/classe-scolaire-innovante-flexible-modulable-69848/table-flexible-69849/table-presentoir-flex-pour-panneau-de-separation-ou-tableau-blanc-p3324284 </t>
  </si>
  <si>
    <t xml:space="preserve">https://www.ugap.fr/eveil-et-enseignement-50009/eveil-enseignement-12/classe-scolaire-innovante-flexible-modulable-69848/table-flexible-69849/chariot-pour-tableau-blanc-flex-p3324283 </t>
  </si>
  <si>
    <t>Table présentoir Flex - pour panneau de séparation ou tableau blanc</t>
  </si>
  <si>
    <t>https://www.ugap.fr/eveil-et-enseignement-50009/eveil-enseignement-12/classe-scolaire-innovante-flexible-modulable-69848/table-flexible-69849/table-presentoir-flex-pour-panneau-de-separation-ou-tableau-blanc-p3324284</t>
  </si>
  <si>
    <t>support ardoises x5</t>
  </si>
  <si>
    <t>https://www.ugap.fr/eveil-et-enseignement-50009/eveil-enseignement-12/classe-scolaire-innovante-flexible-modulable-69848/table-flexible-69849/support-mural-large-verb-p2338162</t>
  </si>
  <si>
    <t>https://www.ugap.fr/eveil-et-enseignement-50009/eveil-enseignement-12/classe-scolaire-innovante-flexible-modulable-69848/table-flexible-69849/support-mural-medium-verb-p2338161</t>
  </si>
  <si>
    <t xml:space="preserve">Rack pour ardoises (pour 8 ardoises)
 </t>
  </si>
  <si>
    <t>https://www.ugap.fr/eveil-et-enseignement-50009/eveil-enseignement-12/classe-scolaire-innovante-flexible-modulable-69848/table-flexible-69849/chevalet-mobile-verb-p2338160</t>
  </si>
  <si>
    <t>Espace mobile</t>
  </si>
  <si>
    <t xml:space="preserve">https://www.ugap.fr/eveil-et-enseignement-50009/eveil-enseignement-12/classe-scolaire-innovante-flexible-modulable-69848/assise-flexible-69850/chaise-mobile-compass-lupo-taille-6-p3969192 </t>
  </si>
  <si>
    <t>Siège coque bois Idaho</t>
  </si>
  <si>
    <t>https://www.ugap.fr/livraison-rapide-50082/livraison-rapide-stock-ugap-33605/mobilier-scolaire-65213/mobilier-primaire-secondaire-superieur-65225/chaise-65249/siege-coque-bois-idaho-sur-roulettes-taille-6-p3343380</t>
  </si>
  <si>
    <t>Chaise visiteur Reply</t>
  </si>
  <si>
    <t>https://www.ugap.fr/mobilier-4/mobilier-de-bureau-10/sieges-visiteurs-17132/tous-les-sieges-visiteurs-2245/chaise-visiteur-4-pieds-reply-tissu-avec-roulettes-p3131951</t>
  </si>
  <si>
    <t>https://www.ugap.fr/eveil-et-enseignement-50009/eveil-enseignement-12/classe-scolaire-innovante-flexible-modulable-69848/assise-flexible-69850/chaise-mobile-rond-o-taille-6-lot-de-2-p2748422</t>
  </si>
  <si>
    <t>https://www.ugap.fr/mobilier-4/bibliotheque-mediatheque-15718/mediatheque-65285/espace-adulte-65292/separation-d-espace-65348/cloison-droite-acoustique-abstracta-l-100-x-h-136-cm-tissu-p3115268</t>
  </si>
  <si>
    <t>https://www.ugap.fr/mobilier-4/mobilier-de-bureau-10/coffres-forts-armoires-fortes-1054/armoire-forte-1056/armoire-forte-de-securite-1057/armoire-forte-haute-serenity-2-portes-780-l-serrure-a-cle-p3327043</t>
  </si>
  <si>
    <t>Armoire métallique</t>
  </si>
  <si>
    <t>https://www.ugap.fr/mobilier-4/mobilier-de-bureau-10/rangement-classement-1021/armoire-1022/armoire-metallique-a-portes-battantes-pliantes-331163/armoire-metallique-etic-b-h-198-x-l-100-x-pr-43-cm-4-tablettes-portes-battantes-delai-court-p2916768</t>
  </si>
  <si>
    <t>https://www.ugap.fr/eveil-et-enseignement-50009/eveil-enseignement-12/primaire-secondaire-superieur-40464/table-scolaire-40495/table-scolaire-espace-53721/table-espace-80-x-60-cm-stratifie-beige-pyla-jaune-ducat-taille-6-p1164011</t>
  </si>
  <si>
    <t>https://www.ugap.fr/eveil-et-enseignement-50009/eveil-enseignement-12/classe-scolaire-innovante-flexible-modulable-69848/table-flexible-69849/table-filante-haute-lyra-180-x-40-cm-p2255166</t>
  </si>
  <si>
    <t>Table pliante Fliptop</t>
  </si>
  <si>
    <t>https://www.ugap.fr/mobilier-4/reunion-accueil-11/tables-de-reunion-1156/tables-polyvalentes-1116/tables-fliptop-twin-11425/table-pliante-fliptop-twin-140-x-70-cm-pietement-mobile-plateau-melamine-rabattable-p2335968</t>
  </si>
  <si>
    <t>Grande table pliante</t>
  </si>
  <si>
    <t>https://www.ugap.fr/mobilier-4/reunion-accueil-11/tables-de-reunion-1156/tables-polyvalentes-1116/tables-pliantes-tpl-89001/table-pliante-rectangulaire-tpl-l-180-x-pr-80-cm-pietement-epoxy-p3123409</t>
  </si>
  <si>
    <t>Système projection sans fil</t>
  </si>
  <si>
    <t xml:space="preserve">https://www.ugap.fr/informatique-et-telephonie-2/audiovisuel-multimedia-7/outil-collaboratif-101065/systeme-de-presentation-sans-fil-quattropod-moyenne-salle-jusqu-a-15-connexions-compatible-usb-hdmi-p4014471
</t>
  </si>
  <si>
    <t>Projecteur EPSON (EB-685Wi)</t>
  </si>
  <si>
    <t>https://www.epson.fr/fr_FR/produits/projecteurs/ultracourte-focale/eb-685wi/p/18734</t>
  </si>
  <si>
    <t xml:space="preserve">https://www.ugap.fr/informatique-et-telephonie-2/audiovisuel-multimedia-7/tv-image-et-son-463/televiseur-smart-tv-50-eklyps-ek50ux310vs-p3989410 </t>
  </si>
  <si>
    <t xml:space="preserve">Support mural pour vidéoprojecteur </t>
  </si>
  <si>
    <t xml:space="preserve">https://www.ugap.fr/informatique-et-telephonie-2/audiovisuel-multimedia-7/videoprojection-480/ecran-de-projection-469/ecran-de-projection-mural-manuel-oray-super-gear-180-x-240-cm-p4013607 </t>
  </si>
  <si>
    <t>https://www.ugap.fr/informatique-et-telephonie-2/audiovisuel-multimedia-7/tv-image-et-son-463/support-mural-fixe-inotek-moov3065fx-pour-televiseur-de-30-a-65-p3184116</t>
  </si>
  <si>
    <t>Support écran à roulettes</t>
  </si>
  <si>
    <t>https://www.bruneau.fr/product/neomounts-support-sol/679066?add-media-profile=FPW&amp;gad_source=1&amp;gclid=CjwKCAjwvvmzBhA2EiwAtHVrb4W1ecB0OSWEc4QJ2efciYhUt5ZylKHcQkxWYTn4ETQWBL8OvSWnvBoCEUEQAvD_BwE&amp;gsi=false&amp;multipack=true&amp;pricettc=true&amp;realprice=true&amp;utm_camp</t>
  </si>
  <si>
    <t>Câble HDMI</t>
  </si>
  <si>
    <t xml:space="preserve">https://www.ugap.fr/informatique-et-telephonie-2/informatique-bureautique-6/ordinateur-tablette-et-moniteur-281/moniteur-292/cordon-video-hdmi-a-a-high-speed-18-m-p2868045 </t>
  </si>
  <si>
    <t>Autres</t>
  </si>
  <si>
    <t xml:space="preserve">https://www.ugap.fr/mobilier-4/mobilier-de-bureau-10/rideaux-stores-tapis-41304/rideau-voilage-37337/rideau-occultant-night-150-x-230-cm-100-polyester-m1-tete-a-oeillet-la-paire-p3124785 </t>
  </si>
  <si>
    <t>Prises éléctriques</t>
  </si>
  <si>
    <t>Main d'œuvre</t>
  </si>
  <si>
    <t>Hauts parleur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</si>
</sst>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8"/>
      <color theme="0"/>
      <name val="Calibri"/>
      <scheme val="minor"/>
    </font>
    <font>
      <b/>
      <sz val="14"/>
      <color theme="0"/>
      <name val="Calibri"/>
      <scheme val="minor"/>
    </font>
    <font>
      <b/>
      <sz val="11"/>
      <color theme="0"/>
      <name val="Calibri"/>
      <scheme val="minor"/>
    </font>
    <font>
      <u/>
      <sz val="11"/>
      <color theme="10"/>
      <name val="Calibri"/>
    </font>
    <font>
      <sz val="11"/>
      <name val="Calibri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</fills>
  <borders count="4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26">
    <xf numFmtId="0" fontId="0" fillId="0" borderId="0" xfId="0"/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4" borderId="7" xfId="0" applyFill="1" applyBorder="1" applyAlignment="1">
      <alignment horizontal="center" vertical="top" wrapText="1"/>
    </xf>
    <xf numFmtId="4" fontId="0" fillId="4" borderId="7" xfId="0" applyNumberFormat="1" applyFill="1" applyBorder="1"/>
    <xf numFmtId="0" fontId="1" fillId="4" borderId="7" xfId="1" applyFill="1" applyBorder="1" applyAlignment="1">
      <alignment wrapText="1"/>
    </xf>
    <xf numFmtId="0" fontId="0" fillId="0" borderId="0" xfId="0" applyAlignment="1">
      <alignment wrapText="1"/>
    </xf>
    <xf numFmtId="0" fontId="0" fillId="5" borderId="7" xfId="0" applyFill="1" applyBorder="1" applyAlignment="1">
      <alignment horizontal="center" vertical="center"/>
    </xf>
    <xf numFmtId="0" fontId="0" fillId="5" borderId="7" xfId="0" applyFill="1" applyBorder="1"/>
    <xf numFmtId="4" fontId="0" fillId="5" borderId="7" xfId="0" applyNumberFormat="1" applyFill="1" applyBorder="1"/>
    <xf numFmtId="0" fontId="1" fillId="5" borderId="7" xfId="1" applyFill="1" applyBorder="1" applyAlignment="1">
      <alignment wrapText="1"/>
    </xf>
    <xf numFmtId="0" fontId="0" fillId="4" borderId="7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" fontId="0" fillId="0" borderId="7" xfId="0" applyNumberFormat="1" applyBorder="1"/>
    <xf numFmtId="0" fontId="1" fillId="0" borderId="7" xfId="1" applyBorder="1" applyAlignment="1">
      <alignment wrapText="1"/>
    </xf>
    <xf numFmtId="0" fontId="0" fillId="0" borderId="7" xfId="0" applyBorder="1" applyAlignment="1">
      <alignment horizontal="center" vertical="center"/>
    </xf>
    <xf numFmtId="0" fontId="1" fillId="0" borderId="8" xfId="1" applyBorder="1" applyAlignment="1">
      <alignment wrapText="1"/>
    </xf>
    <xf numFmtId="0" fontId="1" fillId="5" borderId="10" xfId="1" applyFill="1" applyBorder="1" applyAlignment="1">
      <alignment wrapText="1"/>
    </xf>
    <xf numFmtId="0" fontId="0" fillId="4" borderId="7" xfId="0" applyFill="1" applyBorder="1" applyAlignment="1">
      <alignment horizontal="center" vertical="center"/>
    </xf>
    <xf numFmtId="0" fontId="1" fillId="4" borderId="10" xfId="1" applyFill="1" applyBorder="1" applyAlignment="1">
      <alignment wrapText="1"/>
    </xf>
    <xf numFmtId="0" fontId="0" fillId="5" borderId="8" xfId="0" applyFill="1" applyBorder="1" applyAlignment="1">
      <alignment horizontal="center" vertical="center"/>
    </xf>
    <xf numFmtId="4" fontId="0" fillId="5" borderId="8" xfId="0" applyNumberForma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0" fontId="0" fillId="5" borderId="10" xfId="0" applyFill="1" applyBorder="1" applyAlignment="1">
      <alignment horizontal="center" vertical="center"/>
    </xf>
    <xf numFmtId="4" fontId="0" fillId="5" borderId="10" xfId="0" applyNumberFormat="1" applyFill="1" applyBorder="1"/>
    <xf numFmtId="0" fontId="5" fillId="4" borderId="10" xfId="1" applyFont="1" applyFill="1" applyBorder="1" applyAlignment="1">
      <alignment wrapText="1"/>
    </xf>
    <xf numFmtId="0" fontId="0" fillId="4" borderId="10" xfId="0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4" fontId="6" fillId="5" borderId="10" xfId="0" applyNumberFormat="1" applyFont="1" applyFill="1" applyBorder="1"/>
    <xf numFmtId="4" fontId="6" fillId="4" borderId="10" xfId="0" applyNumberFormat="1" applyFont="1" applyFill="1" applyBorder="1"/>
    <xf numFmtId="0" fontId="0" fillId="5" borderId="18" xfId="0" applyFill="1" applyBorder="1" applyAlignment="1">
      <alignment horizontal="center" vertical="center" wrapText="1"/>
    </xf>
    <xf numFmtId="0" fontId="0" fillId="5" borderId="18" xfId="0" applyFill="1" applyBorder="1"/>
    <xf numFmtId="4" fontId="0" fillId="5" borderId="18" xfId="0" applyNumberFormat="1" applyFill="1" applyBorder="1"/>
    <xf numFmtId="0" fontId="0" fillId="4" borderId="18" xfId="0" applyFill="1" applyBorder="1"/>
    <xf numFmtId="0" fontId="0" fillId="3" borderId="6" xfId="0" applyFill="1" applyBorder="1"/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/>
    <xf numFmtId="4" fontId="3" fillId="3" borderId="7" xfId="0" applyNumberFormat="1" applyFont="1" applyFill="1" applyBorder="1"/>
    <xf numFmtId="0" fontId="0" fillId="4" borderId="0" xfId="0" applyFill="1"/>
    <xf numFmtId="0" fontId="8" fillId="5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wrapText="1"/>
    </xf>
    <xf numFmtId="0" fontId="10" fillId="4" borderId="10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top" wrapText="1"/>
    </xf>
    <xf numFmtId="0" fontId="8" fillId="4" borderId="26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0" fillId="4" borderId="27" xfId="0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0" fontId="0" fillId="4" borderId="29" xfId="0" applyFill="1" applyBorder="1" applyAlignment="1">
      <alignment vertical="center" wrapText="1"/>
    </xf>
    <xf numFmtId="0" fontId="0" fillId="4" borderId="28" xfId="0" applyFill="1" applyBorder="1" applyAlignment="1">
      <alignment vertical="center" wrapText="1"/>
    </xf>
    <xf numFmtId="0" fontId="0" fillId="4" borderId="29" xfId="0" applyFill="1" applyBorder="1" applyAlignment="1">
      <alignment vertical="center"/>
    </xf>
    <xf numFmtId="0" fontId="0" fillId="4" borderId="18" xfId="0" applyFill="1" applyBorder="1" applyAlignment="1">
      <alignment vertical="center" wrapText="1"/>
    </xf>
    <xf numFmtId="0" fontId="0" fillId="4" borderId="9" xfId="0" applyFill="1" applyBorder="1" applyAlignment="1">
      <alignment vertical="center"/>
    </xf>
    <xf numFmtId="0" fontId="0" fillId="4" borderId="22" xfId="0" applyFill="1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0" fillId="4" borderId="24" xfId="0" applyFill="1" applyBorder="1" applyAlignment="1">
      <alignment vertical="center"/>
    </xf>
    <xf numFmtId="0" fontId="9" fillId="4" borderId="23" xfId="0" applyFont="1" applyFill="1" applyBorder="1" applyAlignment="1">
      <alignment vertical="center"/>
    </xf>
    <xf numFmtId="0" fontId="9" fillId="4" borderId="24" xfId="0" applyFont="1" applyFill="1" applyBorder="1" applyAlignment="1">
      <alignment vertical="center"/>
    </xf>
    <xf numFmtId="0" fontId="0" fillId="4" borderId="23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  <xf numFmtId="0" fontId="0" fillId="4" borderId="26" xfId="0" applyFill="1" applyBorder="1" applyAlignment="1">
      <alignment vertical="center" wrapText="1"/>
    </xf>
    <xf numFmtId="0" fontId="8" fillId="4" borderId="35" xfId="0" applyFont="1" applyFill="1" applyBorder="1" applyAlignment="1">
      <alignment horizontal="center" vertical="center"/>
    </xf>
    <xf numFmtId="0" fontId="0" fillId="4" borderId="27" xfId="0" applyFill="1" applyBorder="1" applyAlignment="1">
      <alignment vertical="center" wrapText="1"/>
    </xf>
    <xf numFmtId="0" fontId="0" fillId="4" borderId="35" xfId="0" applyFill="1" applyBorder="1" applyAlignment="1">
      <alignment vertical="center" wrapText="1"/>
    </xf>
    <xf numFmtId="0" fontId="0" fillId="4" borderId="38" xfId="0" applyFill="1" applyBorder="1" applyAlignment="1">
      <alignment vertical="center" wrapText="1"/>
    </xf>
    <xf numFmtId="0" fontId="0" fillId="4" borderId="31" xfId="0" applyFill="1" applyBorder="1" applyAlignment="1">
      <alignment vertical="center" wrapText="1"/>
    </xf>
    <xf numFmtId="0" fontId="0" fillId="4" borderId="30" xfId="0" applyFill="1" applyBorder="1" applyAlignment="1">
      <alignment vertical="center" wrapText="1"/>
    </xf>
    <xf numFmtId="0" fontId="0" fillId="4" borderId="34" xfId="0" applyFill="1" applyBorder="1" applyAlignment="1">
      <alignment vertical="center" wrapText="1"/>
    </xf>
    <xf numFmtId="0" fontId="0" fillId="4" borderId="31" xfId="0" applyFill="1" applyBorder="1" applyAlignment="1">
      <alignment vertical="center"/>
    </xf>
    <xf numFmtId="0" fontId="8" fillId="4" borderId="21" xfId="0" applyFont="1" applyFill="1" applyBorder="1" applyAlignment="1">
      <alignment vertical="center" wrapText="1"/>
    </xf>
    <xf numFmtId="0" fontId="8" fillId="4" borderId="23" xfId="0" applyFont="1" applyFill="1" applyBorder="1" applyAlignment="1">
      <alignment vertical="center" wrapText="1"/>
    </xf>
    <xf numFmtId="164" fontId="0" fillId="4" borderId="22" xfId="0" applyNumberFormat="1" applyFill="1" applyBorder="1" applyAlignment="1">
      <alignment vertical="center" wrapText="1"/>
    </xf>
    <xf numFmtId="164" fontId="0" fillId="4" borderId="21" xfId="0" applyNumberFormat="1" applyFill="1" applyBorder="1" applyAlignment="1">
      <alignment vertical="center" wrapText="1"/>
    </xf>
    <xf numFmtId="164" fontId="0" fillId="4" borderId="7" xfId="0" applyNumberFormat="1" applyFill="1" applyBorder="1" applyAlignment="1">
      <alignment vertical="center" wrapText="1"/>
    </xf>
    <xf numFmtId="164" fontId="0" fillId="4" borderId="24" xfId="0" applyNumberFormat="1" applyFill="1" applyBorder="1" applyAlignment="1">
      <alignment vertical="center" wrapText="1"/>
    </xf>
    <xf numFmtId="164" fontId="0" fillId="4" borderId="23" xfId="0" applyNumberFormat="1" applyFill="1" applyBorder="1" applyAlignment="1">
      <alignment vertical="center" wrapText="1"/>
    </xf>
    <xf numFmtId="164" fontId="0" fillId="4" borderId="26" xfId="0" applyNumberFormat="1" applyFill="1" applyBorder="1" applyAlignment="1">
      <alignment vertical="center" wrapText="1"/>
    </xf>
    <xf numFmtId="0" fontId="8" fillId="5" borderId="10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right" vertical="center"/>
    </xf>
    <xf numFmtId="4" fontId="0" fillId="0" borderId="0" xfId="0" applyNumberFormat="1"/>
    <xf numFmtId="0" fontId="0" fillId="4" borderId="44" xfId="0" applyFill="1" applyBorder="1" applyAlignment="1">
      <alignment vertical="center" wrapText="1"/>
    </xf>
    <xf numFmtId="0" fontId="1" fillId="5" borderId="8" xfId="1" applyFill="1" applyBorder="1" applyAlignment="1">
      <alignment wrapText="1"/>
    </xf>
    <xf numFmtId="0" fontId="1" fillId="4" borderId="10" xfId="1" applyFill="1" applyBorder="1"/>
    <xf numFmtId="164" fontId="0" fillId="4" borderId="36" xfId="0" applyNumberFormat="1" applyFill="1" applyBorder="1" applyAlignment="1">
      <alignment horizontal="center" vertical="center"/>
    </xf>
    <xf numFmtId="164" fontId="0" fillId="4" borderId="39" xfId="0" applyNumberFormat="1" applyFill="1" applyBorder="1" applyAlignment="1">
      <alignment horizontal="center" vertical="center"/>
    </xf>
    <xf numFmtId="164" fontId="0" fillId="4" borderId="37" xfId="0" applyNumberFormat="1" applyFill="1" applyBorder="1" applyAlignment="1">
      <alignment horizontal="center" vertical="center"/>
    </xf>
    <xf numFmtId="164" fontId="0" fillId="4" borderId="32" xfId="0" applyNumberFormat="1" applyFill="1" applyBorder="1" applyAlignment="1">
      <alignment horizontal="center" vertical="center"/>
    </xf>
    <xf numFmtId="164" fontId="0" fillId="4" borderId="40" xfId="0" applyNumberFormat="1" applyFill="1" applyBorder="1" applyAlignment="1">
      <alignment horizontal="center" vertical="center"/>
    </xf>
    <xf numFmtId="164" fontId="0" fillId="4" borderId="33" xfId="0" applyNumberForma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43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pson.fr/fr_FR/produits/projecteurs/ultracourte-focale/eb-685wi/p/18734" TargetMode="External"/><Relationship Id="rId13" Type="http://schemas.openxmlformats.org/officeDocument/2006/relationships/hyperlink" Target="https://www.ugap.fr/eveil-et-enseignement-50009/eveil-enseignement-12/classe-scolaire-innovante-flexible-modulable-69848/assise-flexible-69850/chaise-mobile-rond-o-taille-6-lot-de-2-p2748422" TargetMode="External"/><Relationship Id="rId18" Type="http://schemas.openxmlformats.org/officeDocument/2006/relationships/hyperlink" Target="https://www.ugap.fr/eveil-et-enseignement-50009/eveil-enseignement-12/classe-scolaire-innovante-flexible-modulable-69848/table-flexible-69849/table-presentoir-flex-pour-panneau-de-separation-ou-tableau-blanc-p3324284" TargetMode="External"/><Relationship Id="rId3" Type="http://schemas.openxmlformats.org/officeDocument/2006/relationships/hyperlink" Target="https://www.ugap.fr/eveil-et-enseignement-50009/eveil-enseignement-12/classe-scolaire-innovante-flexible-modulable-69848/table-flexible-69849/table-presentoir-flex-pour-panneau-de-separation-ou-tableau-blanc-p3324284" TargetMode="External"/><Relationship Id="rId21" Type="http://schemas.openxmlformats.org/officeDocument/2006/relationships/hyperlink" Target="https://www.ugap.fr/eveil-et-enseignement-50009/eveil-enseignement-12/primaire-secondaire-superieur-40464/table-scolaire-40495/table-scolaire-espace-53721/table-espace-80-x-60-cm-stratifie-beige-pyla-jaune-ducat-taille-6-p1164011" TargetMode="External"/><Relationship Id="rId7" Type="http://schemas.openxmlformats.org/officeDocument/2006/relationships/hyperlink" Target="https://www.ugap.fr/informatique-et-telephonie-2/audiovisuel-multimedia-7/outil-collaboratif-101065/systeme-de-presentation-sans-fil-quattropod-moyenne-salle-jusqu-a-15-connexions-compatible-usb-hdmi-p4014471" TargetMode="External"/><Relationship Id="rId12" Type="http://schemas.openxmlformats.org/officeDocument/2006/relationships/hyperlink" Target="https://www.ugap.fr/eveil-et-enseignement-50009/eveil-enseignement-12/classe-scolaire-innovante-flexible-modulable-69848/table-flexible-69849/table-filante-haute-lyra-180-x-40-cm-p2255166" TargetMode="External"/><Relationship Id="rId17" Type="http://schemas.openxmlformats.org/officeDocument/2006/relationships/hyperlink" Target="https://www.ugap.fr/eveil-et-enseignement-50009/eveil-enseignement-12/classe-scolaire-innovante-flexible-modulable-69848/table-flexible-69849/chevalet-mobile-verb-p2338160" TargetMode="External"/><Relationship Id="rId2" Type="http://schemas.openxmlformats.org/officeDocument/2006/relationships/hyperlink" Target="https://www.ugap.fr/eveil-et-enseignement-50009/eveil-enseignement-12/classe-scolaire-innovante-flexible-modulable-69848/table-flexible-69849/tableau-blanc-flex-avec-kit-mural-lot-de-4-p3324281" TargetMode="External"/><Relationship Id="rId16" Type="http://schemas.openxmlformats.org/officeDocument/2006/relationships/hyperlink" Target="https://www.ugap.fr/informatique-et-telephonie-2/audiovisuel-multimedia-7/tv-image-et-son-463/support-mural-fixe-inotek-moov3065fx-pour-televiseur-de-30-a-65-p3184116" TargetMode="External"/><Relationship Id="rId20" Type="http://schemas.openxmlformats.org/officeDocument/2006/relationships/hyperlink" Target="https://www.ugap.fr/mobilier-4/mobilier-de-bureau-10/sieges-visiteurs-17132/tous-les-sieges-visiteurs-2245/chaise-visiteur-4-pieds-reply-tissu-avec-roulettes-p3131951" TargetMode="External"/><Relationship Id="rId1" Type="http://schemas.openxmlformats.org/officeDocument/2006/relationships/hyperlink" Target="https://www.ugap.fr/eveil-et-enseignement-50009/eveil-enseignement-12/classe-scolaire-innovante-flexible-modulable-69848/table-flexible-69849/tableau-ecritoire-verb-p2338159" TargetMode="External"/><Relationship Id="rId6" Type="http://schemas.openxmlformats.org/officeDocument/2006/relationships/hyperlink" Target="https://www.ugap.fr/mobilier-4/reunion-accueil-11/tables-de-reunion-1156/tables-polyvalentes-1116/tables-fliptop-twin-11425/table-pliante-fliptop-twin-140-x-70-cm-pietement-mobile-plateau-melamine-rabattable-p2335968" TargetMode="External"/><Relationship Id="rId11" Type="http://schemas.openxmlformats.org/officeDocument/2006/relationships/hyperlink" Target="https://www.ugap.fr/mobilier-4/reunion-accueil-11/tables-de-reunion-1156/tables-polyvalentes-1116/tables-pliantes-tpl-89001/table-pliante-rectangulaire-tpl-l-180-x-pr-80-cm-pietement-epoxy-p3123409" TargetMode="External"/><Relationship Id="rId5" Type="http://schemas.openxmlformats.org/officeDocument/2006/relationships/hyperlink" Target="https://www.ugap.fr/eveil-et-enseignement-50009/eveil-enseignement-12/classe-scolaire-innovante-flexible-modulable-69848/assise-flexible-69850/chaise-mobile-compass-lupo-taille-6-p3969192" TargetMode="External"/><Relationship Id="rId15" Type="http://schemas.openxmlformats.org/officeDocument/2006/relationships/hyperlink" Target="https://www.ugap.fr/informatique-et-telephonie-2/audiovisuel-multimedia-7/tv-image-et-son-463/televiseur-smart-tv-50-eklyps-ek50ux310vs-p3989410" TargetMode="External"/><Relationship Id="rId10" Type="http://schemas.openxmlformats.org/officeDocument/2006/relationships/hyperlink" Target="https://www.ugap.fr/mobilier-4/mobilier-de-bureau-10/rideaux-stores-tapis-41304/rideau-voilage-37337/rideau-occultant-night-150-x-230-cm-100-polyester-m1-tete-a-oeillet-la-paire-p3124785" TargetMode="External"/><Relationship Id="rId19" Type="http://schemas.openxmlformats.org/officeDocument/2006/relationships/hyperlink" Target="https://www.ugap.fr/livraison-rapide-50082/livraison-rapide-stock-ugap-33605/mobilier-scolaire-65213/mobilier-primaire-secondaire-superieur-65225/chaise-65249/siege-coque-bois-idaho-sur-roulettes-taille-6-p3343380" TargetMode="External"/><Relationship Id="rId4" Type="http://schemas.openxmlformats.org/officeDocument/2006/relationships/hyperlink" Target="https://www.ugap.fr/eveil-et-enseignement-50009/eveil-enseignement-12/classe-scolaire-innovante-flexible-modulable-69848/table-flexible-69849/chariot-pour-tableau-blanc-flex-p3324283" TargetMode="External"/><Relationship Id="rId9" Type="http://schemas.openxmlformats.org/officeDocument/2006/relationships/hyperlink" Target="https://www.bruneau.fr/product/neomounts-support-sol/679066?add-media-profile=FPW&amp;gad_source=1&amp;gclid=CjwKCAjwvvmzBhA2EiwAtHVrb4W1ecB0OSWEc4QJ2efciYhUt5ZylKHcQkxWYTn4ETQWBL8OvSWnvBoCEUEQAvD_BwE&amp;gsi=false&amp;multipack=true&amp;pricettc=true&amp;realprice=true&amp;utm_camp" TargetMode="External"/><Relationship Id="rId14" Type="http://schemas.openxmlformats.org/officeDocument/2006/relationships/hyperlink" Target="https://www.ugap.fr/informatique-et-telephonie-2/audiovisuel-multimedia-7/videoprojection-480/ecran-de-projection-469/ecran-de-projection-mural-manuel-oray-super-gear-180-x-240-cm-p4013607" TargetMode="External"/><Relationship Id="rId22" Type="http://schemas.openxmlformats.org/officeDocument/2006/relationships/hyperlink" Target="https://www.ugap.fr/mobilier-4/reunion-accueil-11/affichages-40364/affichage-sur-pieds-1194/panneau-d-information-1197/double-mur-d-ecriture-mobile-tipi-avec-espace-de-rangement-p2353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1"/>
  <sheetViews>
    <sheetView workbookViewId="0">
      <selection activeCell="N2" sqref="N2"/>
    </sheetView>
  </sheetViews>
  <sheetFormatPr defaultColWidth="11.42578125" defaultRowHeight="15"/>
  <cols>
    <col min="1" max="1" width="24.42578125" bestFit="1" customWidth="1"/>
    <col min="2" max="2" width="8.140625" customWidth="1"/>
    <col min="3" max="3" width="22.28515625" customWidth="1"/>
    <col min="4" max="4" width="7.42578125" bestFit="1" customWidth="1"/>
    <col min="5" max="5" width="22.28515625" customWidth="1"/>
    <col min="6" max="6" width="7.42578125" bestFit="1" customWidth="1"/>
    <col min="7" max="7" width="19.42578125" customWidth="1"/>
    <col min="8" max="8" width="7.42578125" bestFit="1" customWidth="1"/>
    <col min="9" max="9" width="20.42578125" customWidth="1"/>
    <col min="10" max="10" width="7.42578125" bestFit="1" customWidth="1"/>
    <col min="11" max="11" width="20.28515625" customWidth="1"/>
    <col min="12" max="12" width="7.42578125" bestFit="1" customWidth="1"/>
    <col min="13" max="13" width="17.7109375" customWidth="1"/>
    <col min="14" max="14" width="7.42578125" bestFit="1" customWidth="1"/>
    <col min="15" max="15" width="17" customWidth="1"/>
    <col min="16" max="16" width="7.42578125" bestFit="1" customWidth="1"/>
    <col min="17" max="17" width="18.28515625" customWidth="1"/>
    <col min="18" max="19" width="14.7109375" customWidth="1"/>
  </cols>
  <sheetData>
    <row r="1" spans="1:20" ht="27.95" customHeight="1">
      <c r="A1" s="109"/>
      <c r="B1" s="104" t="s">
        <v>0</v>
      </c>
      <c r="C1" s="105"/>
      <c r="D1" s="104" t="s">
        <v>1</v>
      </c>
      <c r="E1" s="105"/>
      <c r="F1" s="104" t="s">
        <v>2</v>
      </c>
      <c r="G1" s="108"/>
      <c r="H1" s="108"/>
      <c r="I1" s="105"/>
      <c r="J1" s="104" t="s">
        <v>3</v>
      </c>
      <c r="K1" s="108"/>
      <c r="L1" s="108"/>
      <c r="M1" s="108"/>
      <c r="N1" s="106" t="s">
        <v>4</v>
      </c>
      <c r="O1" s="107"/>
      <c r="P1" s="104" t="s">
        <v>5</v>
      </c>
      <c r="Q1" s="105"/>
      <c r="R1" s="100" t="s">
        <v>6</v>
      </c>
      <c r="S1" s="102" t="s">
        <v>7</v>
      </c>
      <c r="T1" s="43"/>
    </row>
    <row r="2" spans="1:20" ht="15.75" thickBot="1">
      <c r="A2" s="110"/>
      <c r="B2" s="52" t="s">
        <v>8</v>
      </c>
      <c r="C2" s="51" t="s">
        <v>9</v>
      </c>
      <c r="D2" s="52" t="s">
        <v>8</v>
      </c>
      <c r="E2" s="51" t="s">
        <v>9</v>
      </c>
      <c r="F2" s="52" t="s">
        <v>8</v>
      </c>
      <c r="G2" s="50" t="s">
        <v>10</v>
      </c>
      <c r="H2" s="50" t="s">
        <v>8</v>
      </c>
      <c r="I2" s="51" t="s">
        <v>11</v>
      </c>
      <c r="J2" s="52" t="s">
        <v>8</v>
      </c>
      <c r="K2" s="50" t="s">
        <v>12</v>
      </c>
      <c r="L2" s="50" t="s">
        <v>8</v>
      </c>
      <c r="M2" s="69" t="s">
        <v>13</v>
      </c>
      <c r="N2" s="52" t="s">
        <v>8</v>
      </c>
      <c r="O2" s="51" t="s">
        <v>14</v>
      </c>
      <c r="P2" s="52" t="s">
        <v>8</v>
      </c>
      <c r="Q2" s="51" t="s">
        <v>15</v>
      </c>
      <c r="R2" s="101"/>
      <c r="S2" s="103"/>
      <c r="T2" s="43"/>
    </row>
    <row r="3" spans="1:20" ht="30.95" customHeight="1">
      <c r="A3" s="109" t="s">
        <v>16</v>
      </c>
      <c r="B3" s="72">
        <v>1</v>
      </c>
      <c r="C3" s="73" t="s">
        <v>17</v>
      </c>
      <c r="D3" s="56">
        <v>1</v>
      </c>
      <c r="E3" s="55" t="s">
        <v>18</v>
      </c>
      <c r="F3" s="72">
        <v>1</v>
      </c>
      <c r="G3" s="74" t="s">
        <v>19</v>
      </c>
      <c r="H3" s="74">
        <v>1</v>
      </c>
      <c r="I3" s="73" t="s">
        <v>20</v>
      </c>
      <c r="J3" s="72">
        <v>1</v>
      </c>
      <c r="K3" s="74" t="s">
        <v>21</v>
      </c>
      <c r="L3" s="74"/>
      <c r="M3" s="75"/>
      <c r="N3" s="72"/>
      <c r="O3" s="76"/>
      <c r="P3" s="72">
        <v>1</v>
      </c>
      <c r="Q3" s="76" t="s">
        <v>22</v>
      </c>
      <c r="R3" s="91">
        <f>SUM(C5:Q5)</f>
        <v>2915.14</v>
      </c>
      <c r="S3" s="94">
        <f>SUM(C6:Q6)</f>
        <v>3520.75</v>
      </c>
      <c r="T3" s="43"/>
    </row>
    <row r="4" spans="1:20" ht="165" customHeight="1">
      <c r="A4" s="111"/>
      <c r="B4" s="61"/>
      <c r="C4" s="60" t="str">
        <f>IF(ISNA(VLOOKUP(C3,équipements!$B$3:$E$35,4,FALSE)),"",VLOOKUP(C3,équipements!$B$3:GD$35,4,FALSE))</f>
        <v>https://www.ugap.fr/eveil-et-enseignement-50009/eveil-enseignement-12/classe-scolaire-innovante-flexible-modulable-69848/table-flexible-69849/table-filante-haute-lyra-180-x-40-cm-p2255166</v>
      </c>
      <c r="D4" s="61"/>
      <c r="E4" s="60" t="str">
        <f>IF(ISNA(VLOOKUP(E3,équipements!$B$3:$E$35,4,FALSE)),"",VLOOKUP(E3,équipements!$B$3:GF$35,4,FALSE))</f>
        <v xml:space="preserve">https://www.ugap.fr/eveil-et-enseignement-50009/eveil-enseignement-12/classe-scolaire-innovante-flexible-modulable-69848/assise-flexible-69850/chaise-mobile-compass-lupo-taille-6-p3969192 </v>
      </c>
      <c r="F4" s="61"/>
      <c r="G4" s="62" t="str">
        <f>IF(ISNA(VLOOKUP(G3,équipements!$B$3:$E$35,4,FALSE)),"",VLOOKUP(G3,équipements!$B$3:GH$35,4,FALSE))</f>
        <v xml:space="preserve">https://www.ugap.fr/informatique-et-telephonie-2/audiovisuel-multimedia-7/tv-image-et-son-463/televiseur-smart-tv-50-eklyps-ek50ux310vs-p3989410 </v>
      </c>
      <c r="H4" s="88"/>
      <c r="I4" s="60" t="str">
        <f>IF(ISNA(VLOOKUP(I3,équipements!$B$3:$E$35,4,FALSE)),"",VLOOKUP(I3,équipements!$B$3:GJ$35,4,FALSE))</f>
        <v>https://www.ugap.fr/informatique-et-telephonie-2/audiovisuel-multimedia-7/tv-image-et-son-463/support-mural-fixe-inotek-moov3065fx-pour-televiseur-de-30-a-65-p3184116</v>
      </c>
      <c r="J4" s="61"/>
      <c r="K4" s="62" t="str">
        <f>IF(ISNA(VLOOKUP(K3,équipements!$B$3:$E$35,4,FALSE)),"",VLOOKUP(K3,équipements!$B$3:GL$35,4,FALSE))</f>
        <v>https://www.ugap.fr/mobilier-4/reunion-accueil-11/affichages-40364/affichage-sur-pieds-1194/panneau-d-information-1197/double-mur-d-ecriture-mobile-tipi-avec-espace-de-rangement-p2353699</v>
      </c>
      <c r="L4" s="88"/>
      <c r="M4" s="60" t="str">
        <f>IF(ISNA(VLOOKUP(M3,équipements!$B$3:$E$35,4,FALSE)),"",VLOOKUP(M3,équipements!$B$3:GN$35,4,FALSE))</f>
        <v/>
      </c>
      <c r="N4" s="61"/>
      <c r="O4" s="60" t="str">
        <f>IF(ISNA(VLOOKUP(O3,équipements!$B$3:$E$35,4,FALSE)),"",VLOOKUP(O3,équipements!$B$3:GP$35,4,FALSE))</f>
        <v/>
      </c>
      <c r="P4" s="61"/>
      <c r="Q4" s="60" t="str">
        <f>IF(ISNA(VLOOKUP(Q3,équipements!$B$3:$E$35,4,FALSE)),"",VLOOKUP(Q3,équipements!$B$3:GR$35,4,FALSE))</f>
        <v>https://www.ugap.fr/mobilier-4/mobilier-de-bureau-10/coffres-forts-armoires-fortes-1054/armoire-forte-1056/armoire-forte-de-securite-1057/armoire-forte-haute-serenity-2-portes-780-l-serrure-a-cle-p3327043</v>
      </c>
      <c r="R4" s="92"/>
      <c r="S4" s="95"/>
      <c r="T4" s="43"/>
    </row>
    <row r="5" spans="1:20">
      <c r="A5" s="111"/>
      <c r="B5" s="77" t="s">
        <v>23</v>
      </c>
      <c r="C5" s="79">
        <f>IF(ISNA(VLOOKUP(C3,équipements!$B$3:$D$35,2,FALSE)),0,VLOOKUP(C3,équipements!$B$3:$D$35,2,FALSE)*B3)</f>
        <v>99.9</v>
      </c>
      <c r="D5" s="80"/>
      <c r="E5" s="79">
        <f>IF(ISNA(VLOOKUP(E3,équipements!$B$3:$D$35,2,FALSE)),0,VLOOKUP(E3,équipements!$B$3:$D$35,2,FALSE)*D3)</f>
        <v>136.75</v>
      </c>
      <c r="F5" s="80"/>
      <c r="G5" s="79">
        <f>IF(ISNA(VLOOKUP(G3,équipements!$B$3:$D$35,2,FALSE)),0,VLOOKUP(G3,équipements!$B$3:$D$35,2,FALSE)*F3)</f>
        <v>392.24</v>
      </c>
      <c r="H5" s="81"/>
      <c r="I5" s="79">
        <f>IF(ISNA(VLOOKUP(I3,équipements!$B$3:$D$35,2,FALSE)),0,VLOOKUP(I3,équipements!$B$3:$D$35,2,FALSE)*H3)</f>
        <v>23.35</v>
      </c>
      <c r="J5" s="80"/>
      <c r="K5" s="79">
        <f>IF(ISNA(VLOOKUP(K3,équipements!$B$3:$D$35,2,FALSE)),0,VLOOKUP(K3,équipements!$B$3:$D$35,2,FALSE)*J3)</f>
        <v>973.4</v>
      </c>
      <c r="L5" s="81"/>
      <c r="M5" s="79">
        <f>IF(ISNA(VLOOKUP(M3,équipements!$B$3:$D$35,2,FALSE)),0,VLOOKUP(M3,équipements!$B$3:$D$35,2,FALSE)*L3)</f>
        <v>0</v>
      </c>
      <c r="N5" s="80"/>
      <c r="O5" s="79">
        <f>IF(ISNA(VLOOKUP(O3,équipements!$B$3:$D$35,2,FALSE)),0,VLOOKUP(O3,équipements!$B$3:$D$35,2,FALSE)*N3)</f>
        <v>0</v>
      </c>
      <c r="P5" s="80"/>
      <c r="Q5" s="79">
        <f>IF(ISNA(VLOOKUP(Q3,équipements!$B$3:$D$35,2,FALSE)),0,VLOOKUP(Q3,équipements!$B$3:$D$35,2,FALSE)*P3)</f>
        <v>1289.5</v>
      </c>
      <c r="R5" s="92"/>
      <c r="S5" s="95"/>
      <c r="T5" s="43"/>
    </row>
    <row r="6" spans="1:20" ht="15.75" thickBot="1">
      <c r="A6" s="110"/>
      <c r="B6" s="78" t="s">
        <v>24</v>
      </c>
      <c r="C6" s="82">
        <f>IF(ISNA(VLOOKUP(C3,équipements!$B$3:$D$35,3,FALSE)),0,VLOOKUP(C3,équipements!$B$3:$D$35,3,FALSE)*B3)</f>
        <v>123.22</v>
      </c>
      <c r="D6" s="83"/>
      <c r="E6" s="82">
        <f>IF(ISNA(VLOOKUP(E3,équipements!$B$3:$D$35,3,FALSE)),0,VLOOKUP(E3,équipements!$B$3:$D$35,3,FALSE)*D3)</f>
        <v>165.2</v>
      </c>
      <c r="F6" s="83"/>
      <c r="G6" s="82">
        <f>IF(ISNA(VLOOKUP(G3,équipements!$B$3:$D$35,3,FALSE)),0,VLOOKUP(G3,équipements!$B$3:$D$35,3,FALSE)*F3)</f>
        <v>477.89</v>
      </c>
      <c r="H6" s="84"/>
      <c r="I6" s="82">
        <f>IF(ISNA(VLOOKUP(I3,équipements!$B$3:$D$35,3,FALSE)),0,VLOOKUP(I3,équipements!$B$3:$D$35,3,FALSE)*H3)</f>
        <v>28.2</v>
      </c>
      <c r="J6" s="83"/>
      <c r="K6" s="82">
        <f>IF(ISNA(VLOOKUP(K3,équipements!$B$3:$D$35,3,FALSE)),0,VLOOKUP(K3,équipements!$B$3:$D$35,3,FALSE)*J3)</f>
        <v>1178.8399999999999</v>
      </c>
      <c r="L6" s="84"/>
      <c r="M6" s="82">
        <f>IF(ISNA(VLOOKUP(M3,équipements!$B$3:$D$35,3,FALSE)),0,VLOOKUP(M3,équipements!$B$3:$D$35,3,FALSE)*L3)</f>
        <v>0</v>
      </c>
      <c r="N6" s="83"/>
      <c r="O6" s="82">
        <f>IF(ISNA(VLOOKUP(O3,équipements!$B$3:$D$35,3,FALSE)),0,VLOOKUP(O3,équipements!$B$3:$D$35,3,FALSE)*N3)</f>
        <v>0</v>
      </c>
      <c r="P6" s="83"/>
      <c r="Q6" s="82">
        <f>IF(ISNA(VLOOKUP(Q3,équipements!$B$3:$D$35,3,FALSE)),0,VLOOKUP(Q3,équipements!$B$3:$D$35,3,FALSE)*P3)</f>
        <v>1547.4</v>
      </c>
      <c r="R6" s="93"/>
      <c r="S6" s="96"/>
      <c r="T6" s="43"/>
    </row>
    <row r="7" spans="1:20" ht="30">
      <c r="A7" s="112" t="s">
        <v>25</v>
      </c>
      <c r="B7" s="56">
        <v>24</v>
      </c>
      <c r="C7" s="55" t="s">
        <v>26</v>
      </c>
      <c r="D7" s="56">
        <v>12</v>
      </c>
      <c r="E7" s="55" t="s">
        <v>27</v>
      </c>
      <c r="F7" s="72"/>
      <c r="G7" s="74"/>
      <c r="H7" s="74"/>
      <c r="I7" s="73"/>
      <c r="J7" s="56">
        <v>12</v>
      </c>
      <c r="K7" s="58" t="s">
        <v>28</v>
      </c>
      <c r="L7" s="58">
        <v>3</v>
      </c>
      <c r="M7" s="75" t="s">
        <v>29</v>
      </c>
      <c r="N7" s="72"/>
      <c r="O7" s="76"/>
      <c r="P7" s="72"/>
      <c r="Q7" s="76"/>
      <c r="R7" s="91">
        <f>SUM(C9:Q9)</f>
        <v>5406.9000000000005</v>
      </c>
      <c r="S7" s="94">
        <f>SUM(C10:Q10)</f>
        <v>6583.9500000000007</v>
      </c>
      <c r="T7" s="43"/>
    </row>
    <row r="8" spans="1:20" ht="189.95" customHeight="1">
      <c r="A8" s="113"/>
      <c r="B8" s="61"/>
      <c r="C8" s="60" t="str">
        <f>IF(ISNA(VLOOKUP(C7,équipements!$B$3:$E$35,4,FALSE)),"",VLOOKUP(C7,équipements!$B$3:GD$35,4,FALSE))</f>
        <v>https://www.ugap.fr/eveil-et-enseignement-50009/eveil-enseignement-12/primaire-secondaire-superieur-40464/table-scolaire-40495/table-scolaire-espace-53721/table-espace-80-x-60-cm-stratifie-beige-pyla-jaune-ducat-taille-6-p1164011</v>
      </c>
      <c r="D8" s="61"/>
      <c r="E8" s="60" t="str">
        <f>IF(ISNA(VLOOKUP(E7,équipements!$B$3:$E$35,4,FALSE)),"",VLOOKUP(E7,équipements!$B$3:GF$35,4,FALSE))</f>
        <v>https://www.ugap.fr/eveil-et-enseignement-50009/eveil-enseignement-12/classe-scolaire-innovante-flexible-modulable-69848/assise-flexible-69850/chaise-mobile-rond-o-taille-6-lot-de-2-p2748422</v>
      </c>
      <c r="F8" s="61"/>
      <c r="G8" s="62" t="str">
        <f>IF(ISNA(VLOOKUP(G7,équipements!$B$3:$E$35,4,FALSE)),"",VLOOKUP(G7,équipements!$B$3:GH$35,4,FALSE))</f>
        <v/>
      </c>
      <c r="H8" s="88"/>
      <c r="I8" s="60" t="str">
        <f>IF(ISNA(VLOOKUP(I7,équipements!$B$3:$E$35,4,FALSE)),"",VLOOKUP(I7,équipements!$B$3:GJ$35,4,FALSE))</f>
        <v/>
      </c>
      <c r="J8" s="61"/>
      <c r="K8" s="62" t="str">
        <f>IF(ISNA(VLOOKUP(K7,équipements!$B$3:$E$35,4,FALSE)),"",VLOOKUP(K7,équipements!$B$3:GL$35,4,FALSE))</f>
        <v xml:space="preserve">https://www.ugap.fr/eveil-et-enseignement-50009/eveil-enseignement-12/classe-scolaire-innovante-flexible-modulable-69848/table-flexible-69849/tableau-ecritoire-verb-p2338159 </v>
      </c>
      <c r="L8" s="88"/>
      <c r="M8" s="60" t="str">
        <f>IF(ISNA(VLOOKUP(M7,équipements!$B$3:$E$35,4,FALSE)),"",VLOOKUP(M7,équipements!$B$3:GN$35,4,FALSE))</f>
        <v>https://www.ugap.fr/eveil-et-enseignement-50009/eveil-enseignement-12/classe-scolaire-innovante-flexible-modulable-69848/table-flexible-69849/support-mural-medium-verb-p2338161</v>
      </c>
      <c r="N8" s="61"/>
      <c r="O8" s="60" t="str">
        <f>IF(ISNA(VLOOKUP(O7,équipements!$B$3:$E$35,4,FALSE)),"",VLOOKUP(O7,équipements!$B$3:GP$35,4,FALSE))</f>
        <v/>
      </c>
      <c r="P8" s="61"/>
      <c r="Q8" s="60" t="str">
        <f>IF(ISNA(VLOOKUP(Q7,équipements!$B$3:$E$35,4,FALSE)),"",VLOOKUP(Q7,équipements!$B$3:GR$35,4,FALSE))</f>
        <v/>
      </c>
      <c r="R8" s="92"/>
      <c r="S8" s="95"/>
      <c r="T8" s="43"/>
    </row>
    <row r="9" spans="1:20">
      <c r="A9" s="113"/>
      <c r="B9" s="77" t="s">
        <v>23</v>
      </c>
      <c r="C9" s="79">
        <f>IF(ISNA(VLOOKUP(C7,équipements!$B$3:$D$35,2,FALSE)),0,VLOOKUP(C7,équipements!$B$3:$D$35,2,FALSE)*B7)</f>
        <v>2260.8000000000002</v>
      </c>
      <c r="D9" s="80"/>
      <c r="E9" s="79">
        <f>IF(ISNA(VLOOKUP(E7,équipements!$B$3:$D$35,2,FALSE)),0,VLOOKUP(E7,équipements!$B$3:$D$35,2,FALSE)*D7)</f>
        <v>1302</v>
      </c>
      <c r="F9" s="80"/>
      <c r="G9" s="79">
        <f>IF(ISNA(VLOOKUP(G7,équipements!$B$3:$D$35,2,FALSE)),0,VLOOKUP(G7,équipements!$B$3:$D$35,2,FALSE)*F7)</f>
        <v>0</v>
      </c>
      <c r="H9" s="81"/>
      <c r="I9" s="79">
        <f>IF(ISNA(VLOOKUP(I7,équipements!$B$3:$D$35,2,FALSE)),0,VLOOKUP(I7,équipements!$B$3:$D$35,2,FALSE)*H7)</f>
        <v>0</v>
      </c>
      <c r="J9" s="80"/>
      <c r="K9" s="79">
        <f>IF(ISNA(VLOOKUP(K7,équipements!$B$3:$D$35,2,FALSE)),0,VLOOKUP(K7,équipements!$B$3:$D$35,2,FALSE)*J7)</f>
        <v>1569</v>
      </c>
      <c r="L9" s="81"/>
      <c r="M9" s="79">
        <f>IF(ISNA(VLOOKUP(M7,équipements!$B$3:$D$35,2,FALSE)),0,VLOOKUP(M7,équipements!$B$3:$D$35,2,FALSE)*L7)</f>
        <v>275.10000000000002</v>
      </c>
      <c r="N9" s="80"/>
      <c r="O9" s="79">
        <f>IF(ISNA(VLOOKUP(O7,équipements!$B$3:$D$35,2,FALSE)),0,VLOOKUP(O7,équipements!$B$3:$D$35,2,FALSE)*N7)</f>
        <v>0</v>
      </c>
      <c r="P9" s="80"/>
      <c r="Q9" s="79">
        <f>IF(ISNA(VLOOKUP(Q7,équipements!$B$3:$D$35,2,FALSE)),0,VLOOKUP(Q7,équipements!$B$3:$D$35,2,FALSE)*P7)</f>
        <v>0</v>
      </c>
      <c r="R9" s="92"/>
      <c r="S9" s="95"/>
      <c r="T9" s="43"/>
    </row>
    <row r="10" spans="1:20" ht="15.75" thickBot="1">
      <c r="A10" s="113"/>
      <c r="B10" s="78" t="s">
        <v>24</v>
      </c>
      <c r="C10" s="82">
        <f>IF(ISNA(VLOOKUP(C7,équipements!$B$3:$D$35,3,FALSE)),0,VLOOKUP(C7,équipements!$B$3:$D$35,3,FALSE)*B7)</f>
        <v>2785.92</v>
      </c>
      <c r="D10" s="83"/>
      <c r="E10" s="82">
        <f>IF(ISNA(VLOOKUP(E7,équipements!$B$3:$D$35,3,FALSE)),0,VLOOKUP(E7,équipements!$B$3:$D$35,3,FALSE)*D7)</f>
        <v>1579.6799999999998</v>
      </c>
      <c r="F10" s="83"/>
      <c r="G10" s="82">
        <f>IF(ISNA(VLOOKUP(G7,équipements!$B$3:$D$35,3,FALSE)),0,VLOOKUP(G7,équipements!$B$3:$D$35,3,FALSE)*F7)</f>
        <v>0</v>
      </c>
      <c r="H10" s="84"/>
      <c r="I10" s="82">
        <f>IF(ISNA(VLOOKUP(I7,équipements!$B$3:$D$35,3,FALSE)),0,VLOOKUP(I7,équipements!$B$3:$D$35,3,FALSE)*H7)</f>
        <v>0</v>
      </c>
      <c r="J10" s="83"/>
      <c r="K10" s="82">
        <f>IF(ISNA(VLOOKUP(K7,équipements!$B$3:$D$35,3,FALSE)),0,VLOOKUP(K7,équipements!$B$3:$D$35,3,FALSE)*J7)</f>
        <v>1887</v>
      </c>
      <c r="L10" s="84"/>
      <c r="M10" s="82">
        <f>IF(ISNA(VLOOKUP(M7,équipements!$B$3:$D$35,3,FALSE)),0,VLOOKUP(M7,équipements!$B$3:$D$35,3,FALSE)*L7)</f>
        <v>331.35</v>
      </c>
      <c r="N10" s="83"/>
      <c r="O10" s="82">
        <f>IF(ISNA(VLOOKUP(O7,équipements!$B$3:$D$35,3,FALSE)),0,VLOOKUP(O7,équipements!$B$3:$D$35,3,FALSE)*N7)</f>
        <v>0</v>
      </c>
      <c r="P10" s="83"/>
      <c r="Q10" s="82">
        <f>IF(ISNA(VLOOKUP(Q7,équipements!$B$3:$D$35,3,FALSE)),0,VLOOKUP(Q7,équipements!$B$3:$D$35,3,FALSE)*P7)</f>
        <v>0</v>
      </c>
      <c r="R10" s="92"/>
      <c r="S10" s="95"/>
    </row>
    <row r="11" spans="1:20" ht="60">
      <c r="A11" s="109" t="s">
        <v>30</v>
      </c>
      <c r="B11" s="72"/>
      <c r="C11" s="73"/>
      <c r="D11" s="56"/>
      <c r="E11" s="55"/>
      <c r="F11" s="72"/>
      <c r="G11" s="74"/>
      <c r="H11" s="74"/>
      <c r="I11" s="73"/>
      <c r="J11" s="72">
        <v>2</v>
      </c>
      <c r="K11" s="74" t="s">
        <v>31</v>
      </c>
      <c r="L11" s="74">
        <v>1</v>
      </c>
      <c r="M11" s="75" t="s">
        <v>32</v>
      </c>
      <c r="N11" s="72">
        <v>6</v>
      </c>
      <c r="O11" s="76" t="s">
        <v>33</v>
      </c>
      <c r="P11" s="72"/>
      <c r="Q11" s="76"/>
      <c r="R11" s="91">
        <f>SUM(C13:Q13)</f>
        <v>7610.25</v>
      </c>
      <c r="S11" s="94">
        <f>SUM(C14:Q14)</f>
        <v>9151.42</v>
      </c>
      <c r="T11" s="43"/>
    </row>
    <row r="12" spans="1:20" ht="207.95" customHeight="1">
      <c r="A12" s="111"/>
      <c r="B12" s="61"/>
      <c r="C12" s="60" t="str">
        <f>IF(ISNA(VLOOKUP(C11,équipements!$B$3:$E$35,4,FALSE)),"",VLOOKUP(C11,équipements!$B$3:GD$35,4,FALSE))</f>
        <v/>
      </c>
      <c r="D12" s="61"/>
      <c r="E12" s="60" t="str">
        <f>IF(ISNA(VLOOKUP(E11,équipements!$B$3:$E$35,4,FALSE)),"",VLOOKUP(E11,équipements!$B$3:GF$35,4,FALSE))</f>
        <v/>
      </c>
      <c r="F12" s="61"/>
      <c r="G12" s="62" t="str">
        <f>IF(ISNA(VLOOKUP(G11,équipements!$B$3:$E$35,4,FALSE)),"",VLOOKUP(G11,équipements!$B$3:GH$35,4,FALSE))</f>
        <v/>
      </c>
      <c r="H12" s="88"/>
      <c r="I12" s="60" t="str">
        <f>IF(ISNA(VLOOKUP(I11,équipements!$B$3:$E$35,4,FALSE)),"",VLOOKUP(I11,équipements!$B$3:GJ$35,4,FALSE))</f>
        <v/>
      </c>
      <c r="J12" s="61"/>
      <c r="K12" s="62" t="str">
        <f>IF(ISNA(VLOOKUP(K11,équipements!$B$3:$E$35,4,FALSE)),"",VLOOKUP(K11,équipements!$B$3:GL$35,4,FALSE))</f>
        <v>https://www.ugap.fr/eveil-et-enseignement-50009/eveil-enseignement-12/classe-scolaire-innovante-flexible-modulable-69848/table-flexible-69849/tableau-blanc-flex-lot-de-4-l-90-x-h-180-cm-p3324282</v>
      </c>
      <c r="L12" s="88"/>
      <c r="M12" s="60" t="str">
        <f>IF(ISNA(VLOOKUP(M11,équipements!$B$3:$E$35,4,FALSE)),"",VLOOKUP(M11,équipements!$B$3:GN$35,4,FALSE))</f>
        <v xml:space="preserve">https://www.ugap.fr/eveil-et-enseignement-50009/eveil-enseignement-12/classe-scolaire-innovante-flexible-modulable-69848/table-flexible-69849/chariot-pour-tableau-blanc-flex-p3324283 </v>
      </c>
      <c r="N12" s="61"/>
      <c r="O12" s="60" t="str">
        <f>IF(ISNA(VLOOKUP(O11,équipements!$B$3:$E$35,4,FALSE)),"",VLOOKUP(O11,équipements!$B$3:GP$35,4,FALSE))</f>
        <v>https://www.ugap.fr/mobilier-4/bibliotheque-mediatheque-15718/mediatheque-65285/espace-adulte-65292/separation-d-espace-65348/cloison-droite-acoustique-abstracta-l-100-x-h-136-cm-tissu-p3115268</v>
      </c>
      <c r="P12" s="61"/>
      <c r="Q12" s="60" t="str">
        <f>IF(ISNA(VLOOKUP(Q11,équipements!$B$3:$E$35,4,FALSE)),"",VLOOKUP(Q11,équipements!$B$3:GR$35,4,FALSE))</f>
        <v/>
      </c>
      <c r="R12" s="92"/>
      <c r="S12" s="95"/>
      <c r="T12" s="43"/>
    </row>
    <row r="13" spans="1:20">
      <c r="A13" s="111"/>
      <c r="B13" s="77" t="s">
        <v>23</v>
      </c>
      <c r="C13" s="79">
        <f>IF(ISNA(VLOOKUP(C11,équipements!$B$3:$D$35,2,FALSE)),0,VLOOKUP(C11,équipements!$B$3:$D$35,2,FALSE)*B11)</f>
        <v>0</v>
      </c>
      <c r="D13" s="80"/>
      <c r="E13" s="79">
        <f>IF(ISNA(VLOOKUP(E11,équipements!$B$3:$D$35,2,FALSE)),0,VLOOKUP(E11,équipements!$B$3:$D$35,2,FALSE)*D11)</f>
        <v>0</v>
      </c>
      <c r="F13" s="80"/>
      <c r="G13" s="79">
        <f>IF(ISNA(VLOOKUP(G11,équipements!$B$3:$D$35,2,FALSE)),0,VLOOKUP(G11,équipements!$B$3:$D$35,2,FALSE)*F11)</f>
        <v>0</v>
      </c>
      <c r="H13" s="81"/>
      <c r="I13" s="79">
        <f>IF(ISNA(VLOOKUP(I11,équipements!$B$3:$D$35,2,FALSE)),0,VLOOKUP(I11,équipements!$B$3:$D$35,2,FALSE)*H11)</f>
        <v>0</v>
      </c>
      <c r="J13" s="80"/>
      <c r="K13" s="79">
        <f>IF(ISNA(VLOOKUP(K11,équipements!$B$3:$D$35,2,FALSE)),0,VLOOKUP(K11,équipements!$B$3:$D$35,2,FALSE)*J11)</f>
        <v>2300</v>
      </c>
      <c r="L13" s="81"/>
      <c r="M13" s="79">
        <f>IF(ISNA(VLOOKUP(M11,équipements!$B$3:$D$35,2,FALSE)),0,VLOOKUP(M11,équipements!$B$3:$D$35,2,FALSE)*L11)</f>
        <v>813.25</v>
      </c>
      <c r="N13" s="80"/>
      <c r="O13" s="79">
        <f>IF(ISNA(VLOOKUP(O11,équipements!$B$3:$D$35,2,FALSE)),0,VLOOKUP(O11,équipements!$B$3:$D$35,2,FALSE)*N11)</f>
        <v>4497</v>
      </c>
      <c r="P13" s="80"/>
      <c r="Q13" s="79">
        <f>IF(ISNA(VLOOKUP(Q11,équipements!$B$3:$D$35,2,FALSE)),0,VLOOKUP(Q11,équipements!$B$3:$D$35,2,FALSE)*P11)</f>
        <v>0</v>
      </c>
      <c r="R13" s="92"/>
      <c r="S13" s="95"/>
      <c r="T13" s="43"/>
    </row>
    <row r="14" spans="1:20" ht="15.75" thickBot="1">
      <c r="A14" s="110"/>
      <c r="B14" s="78" t="s">
        <v>24</v>
      </c>
      <c r="C14" s="82">
        <f>IF(ISNA(VLOOKUP(C11,équipements!$B$3:$D$35,3,FALSE)),0,VLOOKUP(C11,équipements!$B$3:$D$35,3,FALSE)*B11)</f>
        <v>0</v>
      </c>
      <c r="D14" s="83"/>
      <c r="E14" s="82">
        <f>IF(ISNA(VLOOKUP(E11,équipements!$B$3:$D$35,3,FALSE)),0,VLOOKUP(E11,équipements!$B$3:$D$35,3,FALSE)*D11)</f>
        <v>0</v>
      </c>
      <c r="F14" s="83"/>
      <c r="G14" s="82">
        <f>IF(ISNA(VLOOKUP(G11,équipements!$B$3:$D$35,3,FALSE)),0,VLOOKUP(G11,équipements!$B$3:$D$35,3,FALSE)*F11)</f>
        <v>0</v>
      </c>
      <c r="H14" s="84"/>
      <c r="I14" s="82">
        <f>IF(ISNA(VLOOKUP(I11,équipements!$B$3:$D$35,3,FALSE)),0,VLOOKUP(I11,équipements!$B$3:$D$35,3,FALSE)*H11)</f>
        <v>0</v>
      </c>
      <c r="J14" s="83"/>
      <c r="K14" s="82">
        <f>IF(ISNA(VLOOKUP(K11,équipements!$B$3:$D$35,3,FALSE)),0,VLOOKUP(K11,équipements!$B$3:$D$35,3,FALSE)*J11)</f>
        <v>2765.5</v>
      </c>
      <c r="L14" s="84"/>
      <c r="M14" s="82">
        <f>IF(ISNA(VLOOKUP(M11,équipements!$B$3:$D$35,3,FALSE)),0,VLOOKUP(M11,équipements!$B$3:$D$35,3,FALSE)*L11)</f>
        <v>979.92</v>
      </c>
      <c r="N14" s="83"/>
      <c r="O14" s="82">
        <f>IF(ISNA(VLOOKUP(O11,équipements!$B$3:$D$35,3,FALSE)),0,VLOOKUP(O11,équipements!$B$3:$D$35,3,FALSE)*N11)</f>
        <v>5406</v>
      </c>
      <c r="P14" s="83"/>
      <c r="Q14" s="82">
        <f>IF(ISNA(VLOOKUP(Q11,équipements!$B$3:$D$35,3,FALSE)),0,VLOOKUP(Q11,équipements!$B$3:$D$35,3,FALSE)*P11)</f>
        <v>0</v>
      </c>
      <c r="R14" s="93"/>
      <c r="S14" s="96"/>
      <c r="T14" s="43"/>
    </row>
    <row r="15" spans="1:20" ht="35.1" customHeight="1">
      <c r="A15" s="97" t="s">
        <v>34</v>
      </c>
      <c r="B15" s="72"/>
      <c r="C15" s="73"/>
      <c r="D15" s="56"/>
      <c r="E15" s="55"/>
      <c r="F15" s="72"/>
      <c r="G15" s="74"/>
      <c r="H15" s="74"/>
      <c r="I15" s="73"/>
      <c r="J15" s="72"/>
      <c r="K15" s="74"/>
      <c r="L15" s="74"/>
      <c r="M15" s="75"/>
      <c r="N15" s="72"/>
      <c r="O15" s="76"/>
      <c r="P15" s="72">
        <v>4</v>
      </c>
      <c r="Q15" s="73" t="s">
        <v>35</v>
      </c>
      <c r="R15" s="91">
        <f>SUM(C17:Q17)</f>
        <v>646</v>
      </c>
      <c r="S15" s="94">
        <f>SUM(C18:Q18)</f>
        <v>775.68</v>
      </c>
      <c r="T15" s="43"/>
    </row>
    <row r="16" spans="1:20" ht="195">
      <c r="A16" s="98"/>
      <c r="B16" s="61"/>
      <c r="C16" s="60" t="str">
        <f>IF(ISNA(VLOOKUP(C15,équipements!$B$3:$E$35,4,FALSE)),"",VLOOKUP(C15,équipements!$B$3:GD$35,4,FALSE))</f>
        <v/>
      </c>
      <c r="D16" s="61"/>
      <c r="E16" s="60" t="str">
        <f>IF(ISNA(VLOOKUP(E15,équipements!$B$3:$E$35,4,FALSE)),"",VLOOKUP(E15,équipements!$B$3:GF$35,4,FALSE))</f>
        <v/>
      </c>
      <c r="F16" s="61"/>
      <c r="G16" s="62" t="str">
        <f>IF(ISNA(VLOOKUP(G15,équipements!$B$3:$E$35,4,FALSE)),"",VLOOKUP(G15,équipements!$B$3:GH$35,4,FALSE))</f>
        <v/>
      </c>
      <c r="H16" s="88"/>
      <c r="I16" s="60" t="str">
        <f>IF(ISNA(VLOOKUP(I15,équipements!$B$3:$E$35,4,FALSE)),"",VLOOKUP(I15,équipements!$B$3:GJ$35,4,FALSE))</f>
        <v/>
      </c>
      <c r="J16" s="61"/>
      <c r="K16" s="62" t="str">
        <f>IF(ISNA(VLOOKUP(K15,équipements!$B$3:$E$35,4,FALSE)),"",VLOOKUP(K15,équipements!$B$3:GL$35,4,FALSE))</f>
        <v/>
      </c>
      <c r="L16" s="88"/>
      <c r="M16" s="60" t="str">
        <f>IF(ISNA(VLOOKUP(M15,équipements!$B$3:$E$35,4,FALSE)),"",VLOOKUP(M15,équipements!$B$3:GN$35,4,FALSE))</f>
        <v/>
      </c>
      <c r="N16" s="61"/>
      <c r="O16" s="60" t="str">
        <f>IF(ISNA(VLOOKUP(O15,équipements!$B$3:$E$35,4,FALSE)),"",VLOOKUP(O15,équipements!$B$3:GP$35,4,FALSE))</f>
        <v/>
      </c>
      <c r="P16" s="61"/>
      <c r="Q16" s="60" t="str">
        <f>IF(ISNA(VLOOKUP(Q15,équipements!$B$3:$E$35,4,FALSE)),"",VLOOKUP(Q15,équipements!$B$3:GR$35,4,FALSE))</f>
        <v xml:space="preserve">https://www.ugap.fr/mobilier-4/mobilier-de-bureau-10/rideaux-stores-tapis-41304/rideau-voilage-37337/rideau-occultant-night-150-x-230-cm-100-polyester-m1-tete-a-oeillet-la-paire-p3124785 </v>
      </c>
      <c r="R16" s="92"/>
      <c r="S16" s="95"/>
      <c r="T16" s="43"/>
    </row>
    <row r="17" spans="1:20">
      <c r="A17" s="98"/>
      <c r="B17" s="77" t="s">
        <v>23</v>
      </c>
      <c r="C17" s="79">
        <f>IF(ISNA(VLOOKUP(C15,équipements!$B$3:$D$35,2,FALSE)),0,VLOOKUP(C15,équipements!$B$3:$D$35,2,FALSE)*B15)</f>
        <v>0</v>
      </c>
      <c r="D17" s="80"/>
      <c r="E17" s="79">
        <f>IF(ISNA(VLOOKUP(E15,équipements!$B$3:$D$35,2,FALSE)),0,VLOOKUP(E15,équipements!$B$3:$D$35,2,FALSE)*D15)</f>
        <v>0</v>
      </c>
      <c r="F17" s="80"/>
      <c r="G17" s="79">
        <f>IF(ISNA(VLOOKUP(G15,équipements!$B$3:$D$35,2,FALSE)),0,VLOOKUP(G15,équipements!$B$3:$D$35,2,FALSE)*F15)</f>
        <v>0</v>
      </c>
      <c r="H17" s="81"/>
      <c r="I17" s="79">
        <f>IF(ISNA(VLOOKUP(I15,équipements!$B$3:$D$35,2,FALSE)),0,VLOOKUP(I15,équipements!$B$3:$D$35,2,FALSE)*H15)</f>
        <v>0</v>
      </c>
      <c r="J17" s="80"/>
      <c r="K17" s="79">
        <f>IF(ISNA(VLOOKUP(K15,équipements!$B$3:$D$35,2,FALSE)),0,VLOOKUP(K15,équipements!$B$3:$D$35,2,FALSE)*J15)</f>
        <v>0</v>
      </c>
      <c r="L17" s="81"/>
      <c r="M17" s="79">
        <f>IF(ISNA(VLOOKUP(M15,équipements!$B$3:$D$35,2,FALSE)),0,VLOOKUP(M15,équipements!$B$3:$D$35,2,FALSE)*L15)</f>
        <v>0</v>
      </c>
      <c r="N17" s="80"/>
      <c r="O17" s="79">
        <f>IF(ISNA(VLOOKUP(O15,équipements!$B$3:$D$35,2,FALSE)),0,VLOOKUP(O15,équipements!$B$3:$D$35,2,FALSE)*N15)</f>
        <v>0</v>
      </c>
      <c r="P17" s="80"/>
      <c r="Q17" s="79">
        <f>IF(ISNA(VLOOKUP(Q15,équipements!$B$3:$D$35,2,FALSE)),0,VLOOKUP(Q15,équipements!$B$3:$D$35,2,FALSE)*P15)</f>
        <v>646</v>
      </c>
      <c r="R17" s="92"/>
      <c r="S17" s="95"/>
      <c r="T17" s="43"/>
    </row>
    <row r="18" spans="1:20" ht="15.75" thickBot="1">
      <c r="A18" s="99"/>
      <c r="B18" s="78" t="s">
        <v>24</v>
      </c>
      <c r="C18" s="82">
        <f>IF(ISNA(VLOOKUP(C15,équipements!$B$3:$D$35,3,FALSE)),0,VLOOKUP(C15,équipements!$B$3:$D$35,3,FALSE)*B15)</f>
        <v>0</v>
      </c>
      <c r="D18" s="83"/>
      <c r="E18" s="82">
        <f>IF(ISNA(VLOOKUP(E15,équipements!$B$3:$D$35,3,FALSE)),0,VLOOKUP(E15,équipements!$B$3:$D$35,3,FALSE)*D15)</f>
        <v>0</v>
      </c>
      <c r="F18" s="83"/>
      <c r="G18" s="82">
        <f>IF(ISNA(VLOOKUP(G15,équipements!$B$3:$D$35,3,FALSE)),0,VLOOKUP(G15,équipements!$B$3:$D$35,3,FALSE)*F15)</f>
        <v>0</v>
      </c>
      <c r="H18" s="84"/>
      <c r="I18" s="82">
        <f>IF(ISNA(VLOOKUP(I15,équipements!$B$3:$D$35,3,FALSE)),0,VLOOKUP(I15,équipements!$B$3:$D$35,3,FALSE)*H15)</f>
        <v>0</v>
      </c>
      <c r="J18" s="83"/>
      <c r="K18" s="82">
        <f>IF(ISNA(VLOOKUP(K15,équipements!$B$3:$D$35,3,FALSE)),0,VLOOKUP(K15,équipements!$B$3:$D$35,3,FALSE)*J15)</f>
        <v>0</v>
      </c>
      <c r="L18" s="84"/>
      <c r="M18" s="82">
        <f>IF(ISNA(VLOOKUP(M15,équipements!$B$3:$D$35,3,FALSE)),0,VLOOKUP(M15,équipements!$B$3:$D$35,3,FALSE)*L15)</f>
        <v>0</v>
      </c>
      <c r="N18" s="83"/>
      <c r="O18" s="82">
        <f>IF(ISNA(VLOOKUP(O15,équipements!$B$3:$D$35,3,FALSE)),0,VLOOKUP(O15,équipements!$B$3:$D$35,3,FALSE)*N15)</f>
        <v>0</v>
      </c>
      <c r="P18" s="83"/>
      <c r="Q18" s="82">
        <f>IF(ISNA(VLOOKUP(Q15,équipements!$B$3:$D$35,3,FALSE)),0,VLOOKUP(Q15,équipements!$B$3:$D$35,3,FALSE)*P15)</f>
        <v>775.68</v>
      </c>
      <c r="R18" s="93"/>
      <c r="S18" s="96"/>
      <c r="T18" s="43"/>
    </row>
    <row r="19" spans="1:20">
      <c r="A19" s="53"/>
      <c r="B19" s="56"/>
      <c r="C19" s="55"/>
      <c r="D19" s="56"/>
      <c r="E19" s="55"/>
      <c r="F19" s="56"/>
      <c r="G19" s="58"/>
      <c r="H19" s="58"/>
      <c r="I19" s="55"/>
      <c r="J19" s="56"/>
      <c r="K19" s="58"/>
      <c r="L19" s="58"/>
      <c r="M19" s="70"/>
      <c r="N19" s="56"/>
      <c r="O19" s="57"/>
      <c r="P19" s="56"/>
      <c r="Q19" s="57"/>
      <c r="R19" s="54"/>
      <c r="S19" s="57"/>
      <c r="T19" s="43"/>
    </row>
    <row r="20" spans="1:20" ht="15.75" thickBot="1">
      <c r="A20" s="59"/>
      <c r="B20" s="66"/>
      <c r="C20" s="67"/>
      <c r="D20" s="66"/>
      <c r="E20" s="67"/>
      <c r="F20" s="66"/>
      <c r="G20" s="68"/>
      <c r="H20" s="68"/>
      <c r="I20" s="67"/>
      <c r="J20" s="66"/>
      <c r="K20" s="68"/>
      <c r="L20" s="68"/>
      <c r="M20" s="71"/>
      <c r="N20" s="66"/>
      <c r="O20" s="63"/>
      <c r="P20" s="66"/>
      <c r="Q20" s="86" t="s">
        <v>36</v>
      </c>
      <c r="R20" s="64">
        <f>SUM(R3:R19)</f>
        <v>16578.29</v>
      </c>
      <c r="S20" s="65">
        <f>SUM(S3:S19)</f>
        <v>20031.800000000003</v>
      </c>
      <c r="T20" s="43"/>
    </row>
    <row r="21" spans="1:20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</row>
  </sheetData>
  <mergeCells count="21">
    <mergeCell ref="R7:R10"/>
    <mergeCell ref="S7:S10"/>
    <mergeCell ref="R11:R14"/>
    <mergeCell ref="S11:S14"/>
    <mergeCell ref="A11:A14"/>
    <mergeCell ref="R15:R18"/>
    <mergeCell ref="S15:S18"/>
    <mergeCell ref="A15:A18"/>
    <mergeCell ref="R1:R2"/>
    <mergeCell ref="S1:S2"/>
    <mergeCell ref="P1:Q1"/>
    <mergeCell ref="N1:O1"/>
    <mergeCell ref="R3:R6"/>
    <mergeCell ref="S3:S6"/>
    <mergeCell ref="B1:C1"/>
    <mergeCell ref="D1:E1"/>
    <mergeCell ref="F1:I1"/>
    <mergeCell ref="J1:M1"/>
    <mergeCell ref="A1:A2"/>
    <mergeCell ref="A3:A6"/>
    <mergeCell ref="A7:A10"/>
  </mergeCells>
  <dataValidations count="1">
    <dataValidation type="whole" allowBlank="1" showInputMessage="1" showErrorMessage="1" sqref="P11 D7 F3 J15 H3 D3 J3 J7 L3 L7 N3 H15 P3 N15 F11 H11 J11 L11 P15 D11 D15 F7 H7 F15 N7 N11 P7 L15" xr:uid="{1D3FD095-8538-EC4C-8B39-7A64CDD46D03}">
      <formula1>0</formula1>
      <formula2>$B3</formula2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DE54C124-FAB2-C249-810D-38E26C10C583}">
          <x14:formula1>
            <xm:f>équipements!$B$20:$B$23</xm:f>
          </x14:formula1>
          <xm:sqref>C3 C11 C15</xm:sqref>
        </x14:dataValidation>
        <x14:dataValidation type="list" allowBlank="1" showInputMessage="1" showErrorMessage="1" xr:uid="{9CB450DE-BEE4-9D49-9E57-F40871376942}">
          <x14:formula1>
            <xm:f>équipements!$B$13:$B$16</xm:f>
          </x14:formula1>
          <xm:sqref>E7 E3 E11 E15</xm:sqref>
        </x14:dataValidation>
        <x14:dataValidation type="list" allowBlank="1" showInputMessage="1" showErrorMessage="1" xr:uid="{39CAE9E9-C2C3-8247-A03A-9EA794AD7AEC}">
          <x14:formula1>
            <xm:f>équipements!$B$25:$B$26</xm:f>
          </x14:formula1>
          <xm:sqref>G3 G7 G11 G15</xm:sqref>
        </x14:dataValidation>
        <x14:dataValidation type="list" allowBlank="1" showInputMessage="1" showErrorMessage="1" xr:uid="{1B77015A-1CCA-2344-B633-BF425B224BC5}">
          <x14:formula1>
            <xm:f>équipements!$B$20</xm:f>
          </x14:formula1>
          <xm:sqref>C7</xm:sqref>
        </x14:dataValidation>
        <x14:dataValidation type="list" allowBlank="1" showInputMessage="1" showErrorMessage="1" xr:uid="{17F4E657-9332-BF4C-B3AF-6501A5AA8691}">
          <x14:formula1>
            <xm:f>équipements!$B$27:$B$29</xm:f>
          </x14:formula1>
          <xm:sqref>I15 I3 I7 I11</xm:sqref>
        </x14:dataValidation>
        <x14:dataValidation type="list" allowBlank="1" showInputMessage="1" showErrorMessage="1" xr:uid="{00EEEBAE-B7AA-9340-9A68-80ADA54956E5}">
          <x14:formula1>
            <xm:f>équipements!$B$3:$B$6</xm:f>
          </x14:formula1>
          <xm:sqref>K7 K3 K11 K15</xm:sqref>
        </x14:dataValidation>
        <x14:dataValidation type="list" allowBlank="1" showInputMessage="1" showErrorMessage="1" xr:uid="{18FBBB8E-F412-E74B-9275-ACC459BA35D0}">
          <x14:formula1>
            <xm:f>équipements!$B$7:$B$12</xm:f>
          </x14:formula1>
          <xm:sqref>M3 M7 M11 M15</xm:sqref>
        </x14:dataValidation>
        <x14:dataValidation type="list" allowBlank="1" showInputMessage="1" showErrorMessage="1" xr:uid="{D5739A7B-6A62-CE45-8EF9-A1FCEF7103C3}">
          <x14:formula1>
            <xm:f>équipements!$B$17</xm:f>
          </x14:formula1>
          <xm:sqref>O3 O7 O11 O15</xm:sqref>
        </x14:dataValidation>
        <x14:dataValidation type="list" allowBlank="1" showInputMessage="1" showErrorMessage="1" xr:uid="{DC161CB6-0538-0449-8D86-F05418791E02}">
          <x14:formula1>
            <xm:f>équipements!$B$18:$B$19</xm:f>
          </x14:formula1>
          <xm:sqref>Q3 Q7 Q11</xm:sqref>
        </x14:dataValidation>
        <x14:dataValidation type="list" allowBlank="1" showInputMessage="1" showErrorMessage="1" xr:uid="{046C3103-DD9C-F047-9F4D-62EEE9CAFE4C}">
          <x14:formula1>
            <xm:f>équipements!$B$3:$B$34</xm:f>
          </x14:formula1>
          <xm:sqref>Q15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selection activeCell="E3" sqref="E3"/>
    </sheetView>
  </sheetViews>
  <sheetFormatPr defaultColWidth="11.42578125" defaultRowHeight="30" customHeight="1"/>
  <cols>
    <col min="1" max="1" width="20" customWidth="1"/>
    <col min="2" max="2" width="54.85546875" style="1" customWidth="1"/>
    <col min="3" max="3" width="14.85546875" customWidth="1"/>
    <col min="4" max="4" width="39.42578125" customWidth="1"/>
    <col min="5" max="5" width="52" customWidth="1"/>
    <col min="6" max="6" width="54.42578125" customWidth="1"/>
  </cols>
  <sheetData>
    <row r="1" spans="1:6" ht="30" customHeight="1">
      <c r="A1" s="114" t="s">
        <v>37</v>
      </c>
      <c r="B1" s="114"/>
      <c r="C1" s="114"/>
      <c r="D1" s="114"/>
      <c r="E1" s="115"/>
    </row>
    <row r="2" spans="1:6" ht="30" customHeight="1">
      <c r="A2" s="2" t="s">
        <v>38</v>
      </c>
      <c r="B2" s="3" t="s">
        <v>39</v>
      </c>
      <c r="C2" s="4" t="s">
        <v>6</v>
      </c>
      <c r="D2" s="4" t="s">
        <v>40</v>
      </c>
      <c r="E2" s="5" t="s">
        <v>41</v>
      </c>
    </row>
    <row r="3" spans="1:6" ht="30" customHeight="1">
      <c r="A3" s="116" t="s">
        <v>3</v>
      </c>
      <c r="B3" s="22" t="s">
        <v>21</v>
      </c>
      <c r="C3" s="7">
        <v>973.4</v>
      </c>
      <c r="D3" s="7">
        <v>1178.8399999999999</v>
      </c>
      <c r="E3" s="90" t="s">
        <v>42</v>
      </c>
      <c r="F3" s="9"/>
    </row>
    <row r="4" spans="1:6" ht="30" customHeight="1">
      <c r="A4" s="117"/>
      <c r="B4" s="10" t="s">
        <v>28</v>
      </c>
      <c r="C4" s="12">
        <v>130.75</v>
      </c>
      <c r="D4" s="12">
        <v>157.25</v>
      </c>
      <c r="E4" s="13" t="s">
        <v>43</v>
      </c>
    </row>
    <row r="5" spans="1:6" ht="30" customHeight="1">
      <c r="A5" s="117"/>
      <c r="B5" s="14" t="s">
        <v>44</v>
      </c>
      <c r="C5" s="7">
        <v>1693</v>
      </c>
      <c r="D5" s="7">
        <v>2038.09</v>
      </c>
      <c r="E5" s="8" t="s">
        <v>45</v>
      </c>
    </row>
    <row r="6" spans="1:6" ht="30" customHeight="1">
      <c r="A6" s="117"/>
      <c r="B6" s="15" t="s">
        <v>31</v>
      </c>
      <c r="C6" s="12">
        <v>1150</v>
      </c>
      <c r="D6" s="12">
        <v>1382.75</v>
      </c>
      <c r="E6" s="13" t="s">
        <v>46</v>
      </c>
    </row>
    <row r="7" spans="1:6" ht="30" customHeight="1">
      <c r="A7" s="117"/>
      <c r="B7" s="16" t="s">
        <v>47</v>
      </c>
      <c r="C7" s="17">
        <v>331.5</v>
      </c>
      <c r="D7" s="17">
        <v>399.2</v>
      </c>
      <c r="E7" s="18" t="s">
        <v>48</v>
      </c>
    </row>
    <row r="8" spans="1:6" ht="30" customHeight="1">
      <c r="A8" s="117"/>
      <c r="B8" s="15" t="s">
        <v>32</v>
      </c>
      <c r="C8" s="12">
        <v>813.25</v>
      </c>
      <c r="D8" s="12">
        <v>979.92</v>
      </c>
      <c r="E8" s="13" t="s">
        <v>49</v>
      </c>
    </row>
    <row r="9" spans="1:6" ht="30" customHeight="1">
      <c r="A9" s="117"/>
      <c r="B9" s="15" t="s">
        <v>50</v>
      </c>
      <c r="C9" s="12">
        <v>331.5</v>
      </c>
      <c r="D9" s="12">
        <v>399.2</v>
      </c>
      <c r="E9" s="89" t="s">
        <v>51</v>
      </c>
    </row>
    <row r="10" spans="1:6" ht="30" customHeight="1">
      <c r="A10" s="117"/>
      <c r="B10" s="19" t="s">
        <v>52</v>
      </c>
      <c r="C10" s="7">
        <v>119</v>
      </c>
      <c r="D10" s="7">
        <v>143.35</v>
      </c>
      <c r="E10" s="20" t="s">
        <v>53</v>
      </c>
    </row>
    <row r="11" spans="1:6" ht="30" customHeight="1">
      <c r="A11" s="117"/>
      <c r="B11" s="10" t="s">
        <v>29</v>
      </c>
      <c r="C11" s="12">
        <v>91.7</v>
      </c>
      <c r="D11" s="12">
        <v>110.45</v>
      </c>
      <c r="E11" s="21" t="s">
        <v>54</v>
      </c>
    </row>
    <row r="12" spans="1:6" ht="30" customHeight="1">
      <c r="A12" s="118"/>
      <c r="B12" s="6" t="s">
        <v>55</v>
      </c>
      <c r="C12" s="7">
        <v>966.5</v>
      </c>
      <c r="D12" s="7">
        <v>1167.6400000000001</v>
      </c>
      <c r="E12" s="8" t="s">
        <v>56</v>
      </c>
    </row>
    <row r="13" spans="1:6" ht="30" customHeight="1">
      <c r="A13" s="119" t="s">
        <v>57</v>
      </c>
      <c r="B13" s="44" t="s">
        <v>18</v>
      </c>
      <c r="C13" s="12">
        <v>136.75</v>
      </c>
      <c r="D13" s="12">
        <v>165.2</v>
      </c>
      <c r="E13" s="21" t="s">
        <v>58</v>
      </c>
    </row>
    <row r="14" spans="1:6" ht="30" customHeight="1">
      <c r="A14" s="120"/>
      <c r="B14" s="45" t="s">
        <v>59</v>
      </c>
      <c r="C14" s="7">
        <v>97.5</v>
      </c>
      <c r="D14" s="7">
        <v>117.92</v>
      </c>
      <c r="E14" s="23" t="s">
        <v>60</v>
      </c>
    </row>
    <row r="15" spans="1:6" ht="30" customHeight="1">
      <c r="A15" s="120"/>
      <c r="B15" s="44" t="s">
        <v>61</v>
      </c>
      <c r="C15" s="12">
        <v>159.75</v>
      </c>
      <c r="D15" s="12">
        <v>192.79</v>
      </c>
      <c r="E15" s="21" t="s">
        <v>62</v>
      </c>
    </row>
    <row r="16" spans="1:6" ht="30" customHeight="1">
      <c r="A16" s="120"/>
      <c r="B16" s="45" t="s">
        <v>27</v>
      </c>
      <c r="C16" s="7">
        <v>108.5</v>
      </c>
      <c r="D16" s="7">
        <v>131.63999999999999</v>
      </c>
      <c r="E16" s="23" t="s">
        <v>63</v>
      </c>
    </row>
    <row r="17" spans="1:7" ht="30" customHeight="1">
      <c r="A17" s="121"/>
      <c r="B17" s="10" t="s">
        <v>33</v>
      </c>
      <c r="C17" s="12">
        <v>749.5</v>
      </c>
      <c r="D17" s="12">
        <v>901</v>
      </c>
      <c r="E17" s="21" t="s">
        <v>64</v>
      </c>
    </row>
    <row r="18" spans="1:7" ht="30" customHeight="1">
      <c r="A18" s="121"/>
      <c r="B18" s="26" t="s">
        <v>22</v>
      </c>
      <c r="C18" s="27">
        <v>1289.5</v>
      </c>
      <c r="D18" s="27">
        <v>1547.4</v>
      </c>
      <c r="E18" s="23" t="s">
        <v>65</v>
      </c>
    </row>
    <row r="19" spans="1:7" ht="30" customHeight="1">
      <c r="A19" s="121"/>
      <c r="B19" s="85" t="s">
        <v>66</v>
      </c>
      <c r="C19" s="29">
        <v>399.75</v>
      </c>
      <c r="D19" s="29">
        <v>486.7</v>
      </c>
      <c r="E19" s="21" t="s">
        <v>67</v>
      </c>
    </row>
    <row r="20" spans="1:7" ht="30" customHeight="1">
      <c r="A20" s="121"/>
      <c r="B20" s="26" t="s">
        <v>26</v>
      </c>
      <c r="C20" s="27">
        <v>94.2</v>
      </c>
      <c r="D20" s="27">
        <v>116.08</v>
      </c>
      <c r="E20" s="23" t="s">
        <v>68</v>
      </c>
    </row>
    <row r="21" spans="1:7" ht="30" customHeight="1">
      <c r="A21" s="121"/>
      <c r="B21" s="24" t="s">
        <v>17</v>
      </c>
      <c r="C21" s="25">
        <v>99.9</v>
      </c>
      <c r="D21" s="25">
        <v>123.22</v>
      </c>
      <c r="E21" s="21" t="s">
        <v>69</v>
      </c>
    </row>
    <row r="22" spans="1:7" ht="30" customHeight="1">
      <c r="A22" s="121"/>
      <c r="B22" s="26" t="s">
        <v>70</v>
      </c>
      <c r="C22" s="27">
        <v>581.5</v>
      </c>
      <c r="D22" s="27">
        <v>703.16</v>
      </c>
      <c r="E22" s="30" t="s">
        <v>71</v>
      </c>
    </row>
    <row r="23" spans="1:7" ht="30" customHeight="1">
      <c r="A23" s="122"/>
      <c r="B23" s="28" t="s">
        <v>72</v>
      </c>
      <c r="C23" s="29">
        <v>559.75</v>
      </c>
      <c r="D23" s="29">
        <v>680.84</v>
      </c>
      <c r="E23" s="21" t="s">
        <v>73</v>
      </c>
    </row>
    <row r="24" spans="1:7" ht="30" customHeight="1">
      <c r="A24" s="123" t="s">
        <v>2</v>
      </c>
      <c r="B24" s="31" t="s">
        <v>74</v>
      </c>
      <c r="C24" s="27">
        <v>261.37</v>
      </c>
      <c r="D24" s="27">
        <v>313.64</v>
      </c>
      <c r="E24" s="30" t="s">
        <v>75</v>
      </c>
    </row>
    <row r="25" spans="1:7" ht="30" customHeight="1">
      <c r="A25" s="124"/>
      <c r="B25" s="48" t="s">
        <v>76</v>
      </c>
      <c r="C25" s="33">
        <v>1791.02</v>
      </c>
      <c r="D25" s="33">
        <v>2149.2199999999998</v>
      </c>
      <c r="E25" s="21" t="s">
        <v>77</v>
      </c>
    </row>
    <row r="26" spans="1:7" ht="30" customHeight="1">
      <c r="A26" s="124"/>
      <c r="B26" s="47" t="s">
        <v>19</v>
      </c>
      <c r="C26" s="34">
        <v>392.24</v>
      </c>
      <c r="D26" s="34">
        <v>477.89</v>
      </c>
      <c r="E26" s="23" t="s">
        <v>78</v>
      </c>
    </row>
    <row r="27" spans="1:7" ht="30" customHeight="1">
      <c r="A27" s="124"/>
      <c r="B27" s="32" t="s">
        <v>79</v>
      </c>
      <c r="C27" s="33">
        <v>174.67</v>
      </c>
      <c r="D27" s="33">
        <v>209.6</v>
      </c>
      <c r="E27" s="21" t="s">
        <v>80</v>
      </c>
      <c r="G27" s="87"/>
    </row>
    <row r="28" spans="1:7" ht="30" customHeight="1">
      <c r="A28" s="124"/>
      <c r="B28" s="47" t="s">
        <v>20</v>
      </c>
      <c r="C28" s="34">
        <v>23.35</v>
      </c>
      <c r="D28" s="34">
        <v>28.2</v>
      </c>
      <c r="E28" s="23" t="s">
        <v>81</v>
      </c>
      <c r="G28" s="87"/>
    </row>
    <row r="29" spans="1:7" ht="30" customHeight="1">
      <c r="A29" s="124"/>
      <c r="B29" s="28" t="s">
        <v>82</v>
      </c>
      <c r="C29" s="29">
        <v>218.1</v>
      </c>
      <c r="D29" s="29">
        <v>261.70999999999998</v>
      </c>
      <c r="E29" s="21" t="s">
        <v>83</v>
      </c>
      <c r="G29" s="87"/>
    </row>
    <row r="30" spans="1:7" ht="30" customHeight="1">
      <c r="A30" s="125"/>
      <c r="B30" s="26" t="s">
        <v>84</v>
      </c>
      <c r="C30" s="27">
        <v>4.4000000000000004</v>
      </c>
      <c r="D30" s="27">
        <v>5.28</v>
      </c>
      <c r="E30" s="46" t="s">
        <v>85</v>
      </c>
    </row>
    <row r="31" spans="1:7" ht="30" customHeight="1">
      <c r="A31" s="117" t="s">
        <v>86</v>
      </c>
      <c r="B31" s="35" t="s">
        <v>35</v>
      </c>
      <c r="C31" s="36">
        <v>161.5</v>
      </c>
      <c r="D31" s="37">
        <v>193.92</v>
      </c>
      <c r="E31" s="21" t="s">
        <v>87</v>
      </c>
    </row>
    <row r="32" spans="1:7" ht="30" customHeight="1">
      <c r="A32" s="117"/>
      <c r="B32" s="14" t="s">
        <v>88</v>
      </c>
      <c r="C32" s="7"/>
      <c r="D32" s="7"/>
      <c r="E32" s="38"/>
    </row>
    <row r="33" spans="1:5" ht="30" customHeight="1">
      <c r="A33" s="117"/>
      <c r="B33" s="15" t="s">
        <v>89</v>
      </c>
      <c r="C33" s="12"/>
      <c r="D33" s="12"/>
      <c r="E33" s="11"/>
    </row>
    <row r="34" spans="1:5" ht="30" customHeight="1">
      <c r="A34" s="117"/>
      <c r="B34" s="49" t="s">
        <v>90</v>
      </c>
      <c r="C34" s="7"/>
      <c r="D34" s="7"/>
      <c r="E34" s="8"/>
    </row>
    <row r="35" spans="1:5" ht="30" customHeight="1">
      <c r="A35" s="118"/>
      <c r="B35" s="15"/>
      <c r="C35" s="12"/>
      <c r="D35" s="12"/>
      <c r="E35" s="11"/>
    </row>
    <row r="36" spans="1:5" ht="30" customHeight="1">
      <c r="A36" s="39"/>
      <c r="B36" s="40" t="s">
        <v>36</v>
      </c>
      <c r="C36" s="42"/>
      <c r="D36" s="42"/>
      <c r="E36" s="41"/>
    </row>
  </sheetData>
  <mergeCells count="5">
    <mergeCell ref="A1:E1"/>
    <mergeCell ref="A3:A12"/>
    <mergeCell ref="A13:A23"/>
    <mergeCell ref="A24:A30"/>
    <mergeCell ref="A31:A35"/>
  </mergeCells>
  <hyperlinks>
    <hyperlink ref="E4" r:id="rId1" xr:uid="{00000000-0004-0000-0000-000001000000}"/>
    <hyperlink ref="E5" r:id="rId2" xr:uid="{00000000-0004-0000-0000-000002000000}"/>
    <hyperlink ref="E7" r:id="rId3" xr:uid="{00000000-0004-0000-0000-000003000000}"/>
    <hyperlink ref="E8" r:id="rId4" xr:uid="{00000000-0004-0000-0000-000004000000}"/>
    <hyperlink ref="E13" r:id="rId5" xr:uid="{00000000-0004-0000-0000-000005000000}"/>
    <hyperlink ref="E22" r:id="rId6" xr:uid="{00000000-0004-0000-0000-000006000000}"/>
    <hyperlink ref="E24" r:id="rId7" xr:uid="{00000000-0004-0000-0000-000007000000}"/>
    <hyperlink ref="E25" r:id="rId8" xr:uid="{00000000-0004-0000-0000-000008000000}"/>
    <hyperlink ref="E29" r:id="rId9" xr:uid="{00000000-0004-0000-0000-00000A000000}"/>
    <hyperlink ref="E31" r:id="rId10" xr:uid="{00000000-0004-0000-0000-00000C000000}"/>
    <hyperlink ref="E23" r:id="rId11" xr:uid="{CEB301BB-DC9E-A744-A474-5CDFBEB2B24C}"/>
    <hyperlink ref="E21" r:id="rId12" xr:uid="{EDF96247-2376-1D40-A763-CD5A672795F6}"/>
    <hyperlink ref="E16" r:id="rId13" xr:uid="{73569BEF-A54A-6F40-8E6F-43E16B278017}"/>
    <hyperlink ref="E27" r:id="rId14" xr:uid="{E16CE0D9-FB1E-DC43-9209-F2C0F31AA22B}"/>
    <hyperlink ref="E26" r:id="rId15" xr:uid="{3E24CBEB-1A89-2346-A8A4-F6563B027E74}"/>
    <hyperlink ref="E28" r:id="rId16" xr:uid="{B1A2EB62-2773-F544-A572-EEF1A685A4A2}"/>
    <hyperlink ref="E12" r:id="rId17" xr:uid="{5DE827A0-38E0-8B45-8854-AA57B8126FF9}"/>
    <hyperlink ref="E9" r:id="rId18" xr:uid="{DFBE249C-E8B9-9B44-B49F-528758340DB5}"/>
    <hyperlink ref="E14" r:id="rId19" xr:uid="{D57AC7EF-96E7-8445-AB9A-F287546F85F2}"/>
    <hyperlink ref="E15" r:id="rId20" xr:uid="{B7727F47-0CB8-FF4D-AD8E-F94330E061DE}"/>
    <hyperlink ref="E20" r:id="rId21" xr:uid="{FC751237-219A-4140-88AA-613AFFFC6021}"/>
    <hyperlink ref="E3" r:id="rId22" xr:uid="{FBBD866E-445F-4216-B4AD-D53648B0E3E0}"/>
  </hyperlink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275B842966F4EA0DE93DB15F3D4F0" ma:contentTypeVersion="13" ma:contentTypeDescription="Crée un document." ma:contentTypeScope="" ma:versionID="600cdb72af41c8926eb2586b2c45ac27">
  <xsd:schema xmlns:xsd="http://www.w3.org/2001/XMLSchema" xmlns:xs="http://www.w3.org/2001/XMLSchema" xmlns:p="http://schemas.microsoft.com/office/2006/metadata/properties" xmlns:ns2="e36bff54-8b52-41a3-b656-787d5d5ff718" xmlns:ns3="85b455be-3c06-4a6a-82f8-3579cfe879f9" targetNamespace="http://schemas.microsoft.com/office/2006/metadata/properties" ma:root="true" ma:fieldsID="8bb92103f2a2a94ec7198986ecaa9eca" ns2:_="" ns3:_="">
    <xsd:import namespace="e36bff54-8b52-41a3-b656-787d5d5ff718"/>
    <xsd:import namespace="85b455be-3c06-4a6a-82f8-3579cfe879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bff54-8b52-41a3-b656-787d5d5ff7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589d98ed-d87d-4b5f-8cfd-2c453ac98c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455be-3c06-4a6a-82f8-3579cfe879f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6bff54-8b52-41a3-b656-787d5d5ff71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4B947D-D898-439A-BB2E-494C96B578F7}"/>
</file>

<file path=customXml/itemProps2.xml><?xml version="1.0" encoding="utf-8"?>
<ds:datastoreItem xmlns:ds="http://schemas.openxmlformats.org/officeDocument/2006/customXml" ds:itemID="{BDAC7449-1D78-484B-B266-DC3F96F51AAC}"/>
</file>

<file path=customXml/itemProps3.xml><?xml version="1.0" encoding="utf-8"?>
<ds:datastoreItem xmlns:ds="http://schemas.openxmlformats.org/officeDocument/2006/customXml" ds:itemID="{B322D111-99CF-43A9-9D10-E83D6C2DF8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Marion Degouve</dc:creator>
  <cp:keywords/>
  <dc:description/>
  <cp:lastModifiedBy>Isabelle Guyonnet</cp:lastModifiedBy>
  <cp:revision>2</cp:revision>
  <dcterms:created xsi:type="dcterms:W3CDTF">2024-06-05T15:32:42Z</dcterms:created>
  <dcterms:modified xsi:type="dcterms:W3CDTF">2024-11-06T14:13:36Z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0x010100692275B842966F4EA0DE93DB15F3D4F0</vt:lpwstr>
  </property>
  <property fmtid="{D5CDD505-2E9C-101B-9397-08002B2CF9AE}" pid="3" name="MediaServiceImageTags">
    <vt:lpwstr/>
  </property>
</Properties>
</file>