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matheu\Documents\INSA 2025\A3.2\"/>
    </mc:Choice>
  </mc:AlternateContent>
  <xr:revisionPtr revIDLastSave="0" documentId="8_{E2664B46-38E7-4F39-9576-A98FC06B13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llicitations-Evenemen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5" i="1"/>
  <c r="V16" i="1"/>
  <c r="W16" i="1"/>
  <c r="J30" i="1"/>
  <c r="J31" i="1"/>
  <c r="J32" i="1"/>
  <c r="J33" i="1"/>
  <c r="V13" i="1"/>
  <c r="W13" i="1"/>
  <c r="V14" i="1"/>
  <c r="W14" i="1"/>
  <c r="W15" i="1"/>
  <c r="W17" i="1"/>
  <c r="W19" i="1"/>
  <c r="W20" i="1"/>
  <c r="W21" i="1"/>
  <c r="W22" i="1"/>
  <c r="W23" i="1"/>
  <c r="W24" i="1"/>
  <c r="W25" i="1"/>
  <c r="W27" i="1"/>
  <c r="V28" i="1"/>
  <c r="W28" i="1"/>
  <c r="W5" i="1"/>
  <c r="W6" i="1"/>
  <c r="W8" i="1"/>
  <c r="V9" i="1"/>
  <c r="W9" i="1"/>
  <c r="W10" i="1"/>
  <c r="J34" i="1" l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5" i="1"/>
  <c r="N10" i="1"/>
  <c r="V10" i="1"/>
  <c r="V8" i="1"/>
  <c r="S7" i="1"/>
  <c r="W7" i="1" s="1"/>
  <c r="V7" i="1"/>
  <c r="O6" i="1"/>
  <c r="N6" i="1"/>
  <c r="V6" i="1" s="1"/>
  <c r="N5" i="1"/>
  <c r="V5" i="1" s="1"/>
  <c r="V27" i="1"/>
  <c r="L25" i="1"/>
  <c r="V25" i="1" s="1"/>
  <c r="O24" i="1"/>
  <c r="V24" i="1"/>
  <c r="O23" i="1"/>
  <c r="V23" i="1" s="1"/>
  <c r="V22" i="1"/>
  <c r="O21" i="1"/>
  <c r="V21" i="1"/>
  <c r="O20" i="1"/>
  <c r="V20" i="1" s="1"/>
  <c r="O19" i="1"/>
  <c r="V19" i="1"/>
  <c r="S18" i="1"/>
  <c r="W18" i="1" s="1"/>
  <c r="M18" i="1"/>
  <c r="V18" i="1" s="1"/>
  <c r="V17" i="1"/>
  <c r="V15" i="1"/>
  <c r="W12" i="1"/>
  <c r="O12" i="1"/>
  <c r="V12" i="1" s="1"/>
  <c r="S11" i="1"/>
  <c r="W11" i="1" s="1"/>
  <c r="O11" i="1"/>
  <c r="V11" i="1" s="1"/>
  <c r="H30" i="1" l="1"/>
  <c r="H5" i="1"/>
  <c r="H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tc={3F3396C2-F381-41C5-B2C9-06C5BE541675}</author>
    <author>tc={3551EB53-C030-4F7E-869A-67386E5571B5}</author>
  </authors>
  <commentList>
    <comment ref="K4" authorId="0" shapeId="0" xr:uid="{00000000-0006-0000-0200-000001000000}">
      <text>
        <r>
          <rPr>
            <sz val="10"/>
            <color rgb="FF000000"/>
            <rFont val="Arial"/>
            <scheme val="minor"/>
          </rPr>
          <t>alimente le camembert du bilan final ; correspond aux diffrentes sphères de la vie</t>
        </r>
      </text>
    </comment>
    <comment ref="N11" authorId="1" shapeId="0" xr:uid="{3F3396C2-F381-41C5-B2C9-06C5BE541675}">
      <text>
        <r>
          <rPr>
            <sz val="10"/>
            <color rgb="FF000000"/>
            <rFont val="Arial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Ca donne une expérience d'entrainer quand on est en STAPS non ?</t>
        </r>
      </text>
    </comment>
    <comment ref="I14" authorId="2" shapeId="0" xr:uid="{3551EB53-C030-4F7E-869A-67386E5571B5}">
      <text>
        <r>
          <rPr>
            <sz val="10"/>
            <color rgb="FF000000"/>
            <rFont val="Arial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Cette aletre est bizarre ! Je la remplacerais par autre chose</t>
        </r>
      </text>
    </comment>
  </commentList>
</comments>
</file>

<file path=xl/sharedStrings.xml><?xml version="1.0" encoding="utf-8"?>
<sst xmlns="http://schemas.openxmlformats.org/spreadsheetml/2006/main" count="187" uniqueCount="99">
  <si>
    <t>Si cette sollictation est formulé par personne oubien que c'est l'équipe enseignante qui la formule alors c'est une événement incontrolable qui survient.</t>
  </si>
  <si>
    <t>TODO Formule ?</t>
  </si>
  <si>
    <t>titre</t>
  </si>
  <si>
    <t>Iteration_id</t>
  </si>
  <si>
    <t>Jour</t>
  </si>
  <si>
    <t>Contact &amp; role</t>
  </si>
  <si>
    <t>Contact</t>
  </si>
  <si>
    <t>Etudiant</t>
  </si>
  <si>
    <t>Type</t>
  </si>
  <si>
    <t>avecreponse</t>
  </si>
  <si>
    <t>message</t>
  </si>
  <si>
    <t>categorie</t>
  </si>
  <si>
    <t>categorie_id</t>
  </si>
  <si>
    <t>Etudiant virtuel répond
OUI ou est obligé de faire face à l'imprévu</t>
  </si>
  <si>
    <t>Etudiant virtuel répond
NON</t>
  </si>
  <si>
    <t>Remplissage auto</t>
  </si>
  <si>
    <t>catégorie texte</t>
  </si>
  <si>
    <t>catégorie_id (remplissage auto)</t>
  </si>
  <si>
    <t>Hygiène</t>
  </si>
  <si>
    <t>Santé</t>
  </si>
  <si>
    <t>Scolarité</t>
  </si>
  <si>
    <t>Moral</t>
  </si>
  <si>
    <t>Finances</t>
  </si>
  <si>
    <t>Total Réponse OK</t>
  </si>
  <si>
    <t>Total réponse NON</t>
  </si>
  <si>
    <t>Tutorat</t>
  </si>
  <si>
    <t>semaine 2</t>
  </si>
  <si>
    <t>lundi</t>
  </si>
  <si>
    <t>26#amie#Adeline#</t>
  </si>
  <si>
    <t>Peux-tu m'expliquer cet exercice de maths ?</t>
  </si>
  <si>
    <t>travail</t>
  </si>
  <si>
    <t>Aider la fratrie</t>
  </si>
  <si>
    <t>vendredi</t>
  </si>
  <si>
    <t>NULL#Aucun#Aucun#Aucun</t>
  </si>
  <si>
    <t>Tu dois aider ton petit frère à réviser</t>
  </si>
  <si>
    <t>imprévu</t>
  </si>
  <si>
    <t>Evenement familial heureux</t>
  </si>
  <si>
    <t>dimanche</t>
  </si>
  <si>
    <t>22#parents#Sylvie et François#</t>
  </si>
  <si>
    <t>Seras-tu là pour le mariage de ton cousin ?</t>
  </si>
  <si>
    <t>sortie famille</t>
  </si>
  <si>
    <t>Séléction sportive</t>
  </si>
  <si>
    <t>semaine 5</t>
  </si>
  <si>
    <t>samedi</t>
  </si>
  <si>
    <t>Tu as un match de championnat universitaire</t>
  </si>
  <si>
    <t>sortie amis</t>
  </si>
  <si>
    <t>Maladie</t>
  </si>
  <si>
    <t>mardi</t>
  </si>
  <si>
    <t>Tu as attrappé la grippe.</t>
  </si>
  <si>
    <t>Projet</t>
  </si>
  <si>
    <t>9#équipe enseignante##</t>
  </si>
  <si>
    <t>Tu as un projet à mener en groupe.</t>
  </si>
  <si>
    <t>S'investir auprès d'un club sportif</t>
  </si>
  <si>
    <t>semaine 3</t>
  </si>
  <si>
    <t>On a besoin d'un entraîneur pour les jeunes, ça te dit ?</t>
  </si>
  <si>
    <t>Match de basket</t>
  </si>
  <si>
    <t>J'ai 2 places pour aller voir un match de volley, ça te dit ?</t>
  </si>
  <si>
    <t>Evenement familial malheureux</t>
  </si>
  <si>
    <t>jeudi</t>
  </si>
  <si>
    <t>21#père#Robert#</t>
  </si>
  <si>
    <t>Tu viens assister à l'enterrement de ton oncle ?</t>
  </si>
  <si>
    <t>Absence d'un professeur</t>
  </si>
  <si>
    <t>Le prof sera absent, on va faire un tour en ville?</t>
  </si>
  <si>
    <t>Loterie</t>
  </si>
  <si>
    <t>mercredi</t>
  </si>
  <si>
    <t>Tu as gagné 100 euros à la loterie.</t>
  </si>
  <si>
    <t>Panne de véhicule</t>
  </si>
  <si>
    <t>Ta voiture ne démarre plus.</t>
  </si>
  <si>
    <t>Boite</t>
  </si>
  <si>
    <t>semaine 4</t>
  </si>
  <si>
    <t>25#ami#Eric#</t>
  </si>
  <si>
    <t>Salut, ça te dit de sortir en boîte ?</t>
  </si>
  <si>
    <t>Sortie week-end ski</t>
  </si>
  <si>
    <t>24#amie#Lila#</t>
  </si>
  <si>
    <t>Tu viens à la montagne ce week-end avec nous ?</t>
  </si>
  <si>
    <t>Séance de travail en commun</t>
  </si>
  <si>
    <t>Est-ce que tu veux réviser avec nous ?</t>
  </si>
  <si>
    <t>Tu viens au baptême de ta cousine ?</t>
  </si>
  <si>
    <t>Rencontre amoureuse</t>
  </si>
  <si>
    <t>Tu es tombé amoureux</t>
  </si>
  <si>
    <t>Partiels</t>
  </si>
  <si>
    <t>Ton prochain partiel est la semaine prochaine.</t>
  </si>
  <si>
    <t>Cinéma</t>
  </si>
  <si>
    <t>Salut, ça te dit un cinéma ?</t>
  </si>
  <si>
    <t>Retour maison familiale</t>
  </si>
  <si>
    <t>Tu rentres voir la famille ce week-end ?</t>
  </si>
  <si>
    <t>Sortie sport</t>
  </si>
  <si>
    <t>Tu viens faire une rando?</t>
  </si>
  <si>
    <t>Restaurant en duo</t>
  </si>
  <si>
    <t>23#petite-amie#Sophie#</t>
  </si>
  <si>
    <t>Ca te dit un resto Tacos ?</t>
  </si>
  <si>
    <t>BDE</t>
  </si>
  <si>
    <t>Tu es êtes elu·e comme représentant étudiant</t>
  </si>
  <si>
    <t>DM à faire</t>
  </si>
  <si>
    <t>Tu as un devoir maison à faire pour la semaine prochaine.</t>
  </si>
  <si>
    <t xml:space="preserve">Nbr evenement(s) </t>
  </si>
  <si>
    <t>Nbr sollicitation(s)</t>
  </si>
  <si>
    <t>Une sollicitation appelle une réponse alors qu'un evenement n'en appelle pas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</si>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</sst>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9"/>
      <color rgb="FF000000"/>
      <name val="Roboto"/>
    </font>
    <font>
      <sz val="9"/>
      <color rgb="FF000000"/>
      <name val="Roboto"/>
    </font>
    <font>
      <b/>
      <sz val="11"/>
      <color rgb="FFFF0000"/>
      <name val="Roboto"/>
    </font>
  </fonts>
  <fills count="17">
    <fill>
      <patternFill patternType="none"/>
    </fill>
    <fill>
      <patternFill patternType="gray125"/>
    </fill>
    <fill>
      <patternFill patternType="solid">
        <fgColor rgb="FFD5A6BD"/>
        <bgColor rgb="FFD5A6BD"/>
      </patternFill>
    </fill>
    <fill>
      <patternFill patternType="solid">
        <fgColor rgb="FFD9D9D9"/>
        <bgColor rgb="FFD9D9D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00FFFF"/>
      </patternFill>
    </fill>
    <fill>
      <patternFill patternType="solid">
        <fgColor theme="7" tint="0.59999389629810485"/>
        <bgColor rgb="FFD9D9D9"/>
      </patternFill>
    </fill>
    <fill>
      <patternFill patternType="solid">
        <fgColor theme="7" tint="0.59999389629810485"/>
        <bgColor rgb="FFD5A6BD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9D9D9"/>
      </patternFill>
    </fill>
    <fill>
      <patternFill patternType="solid">
        <fgColor theme="8" tint="0.79998168889431442"/>
        <bgColor rgb="FFD9D9D9"/>
      </patternFill>
    </fill>
    <fill>
      <patternFill patternType="solid">
        <fgColor theme="8" tint="0.79998168889431442"/>
        <bgColor rgb="FFCCCC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wrapText="1"/>
    </xf>
    <xf numFmtId="0" fontId="1" fillId="3" borderId="0" xfId="0" applyFont="1" applyFill="1"/>
    <xf numFmtId="0" fontId="1" fillId="0" borderId="0" xfId="0" applyFont="1" applyAlignment="1">
      <alignment horizontal="left"/>
    </xf>
    <xf numFmtId="0" fontId="4" fillId="0" borderId="0" xfId="0" applyFont="1"/>
    <xf numFmtId="0" fontId="1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2" fillId="6" borderId="1" xfId="0" applyFont="1" applyFill="1" applyBorder="1"/>
    <xf numFmtId="0" fontId="2" fillId="6" borderId="0" xfId="0" applyFont="1" applyFill="1"/>
    <xf numFmtId="0" fontId="2" fillId="6" borderId="0" xfId="0" applyFont="1" applyFill="1" applyAlignment="1">
      <alignment horizontal="left" wrapText="1"/>
    </xf>
    <xf numFmtId="0" fontId="3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2" fillId="5" borderId="0" xfId="0" applyFont="1" applyFill="1"/>
    <xf numFmtId="0" fontId="0" fillId="5" borderId="0" xfId="0" applyFill="1"/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wrapText="1"/>
    </xf>
    <xf numFmtId="0" fontId="4" fillId="7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horizontal="left" vertical="top" wrapText="1"/>
    </xf>
    <xf numFmtId="0" fontId="4" fillId="15" borderId="2" xfId="0" applyFont="1" applyFill="1" applyBorder="1" applyAlignment="1">
      <alignment horizontal="left" wrapText="1"/>
    </xf>
    <xf numFmtId="0" fontId="4" fillId="10" borderId="2" xfId="0" applyFont="1" applyFill="1" applyBorder="1" applyAlignment="1">
      <alignment horizontal="left" wrapText="1"/>
    </xf>
    <xf numFmtId="3" fontId="1" fillId="12" borderId="4" xfId="0" applyNumberFormat="1" applyFont="1" applyFill="1" applyBorder="1" applyAlignment="1">
      <alignment horizontal="center" vertical="center" wrapText="1"/>
    </xf>
    <xf numFmtId="3" fontId="4" fillId="12" borderId="4" xfId="0" applyNumberFormat="1" applyFont="1" applyFill="1" applyBorder="1" applyAlignment="1">
      <alignment horizontal="center" vertical="center" wrapText="1"/>
    </xf>
    <xf numFmtId="3" fontId="1" fillId="13" borderId="4" xfId="0" applyNumberFormat="1" applyFont="1" applyFill="1" applyBorder="1" applyAlignment="1">
      <alignment horizontal="center" vertical="center" wrapText="1"/>
    </xf>
    <xf numFmtId="3" fontId="4" fillId="13" borderId="4" xfId="0" applyNumberFormat="1" applyFont="1" applyFill="1" applyBorder="1" applyAlignment="1">
      <alignment horizontal="center" vertical="center" wrapText="1"/>
    </xf>
    <xf numFmtId="3" fontId="4" fillId="11" borderId="4" xfId="0" applyNumberFormat="1" applyFont="1" applyFill="1" applyBorder="1" applyAlignment="1">
      <alignment horizontal="center" vertical="center" wrapText="1"/>
    </xf>
    <xf numFmtId="3" fontId="1" fillId="11" borderId="4" xfId="0" applyNumberFormat="1" applyFont="1" applyFill="1" applyBorder="1" applyAlignment="1">
      <alignment horizontal="center" vertical="center" wrapText="1"/>
    </xf>
    <xf numFmtId="3" fontId="4" fillId="9" borderId="4" xfId="0" applyNumberFormat="1" applyFont="1" applyFill="1" applyBorder="1" applyAlignment="1">
      <alignment horizontal="center" vertical="center" wrapText="1"/>
    </xf>
    <xf numFmtId="3" fontId="1" fillId="14" borderId="4" xfId="0" applyNumberFormat="1" applyFont="1" applyFill="1" applyBorder="1" applyAlignment="1">
      <alignment horizontal="center" vertical="center" wrapText="1"/>
    </xf>
    <xf numFmtId="3" fontId="1" fillId="9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left" wrapText="1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4" fillId="16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5" fillId="0" borderId="0" xfId="0" applyFont="1"/>
    <xf numFmtId="0" fontId="2" fillId="6" borderId="3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therine.lelardeux" id="{35C0B35C-9E95-4539-B1ED-BE3519403278}" userId="S::catherine.lelardeux_univ-jfc.fr#ext#@insatoulousefr.onmicrosoft.com::0ccbae32-186c-4ac2-ba4b-327a123147d0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11" dT="2022-11-30T14:13:28.69" personId="{35C0B35C-9E95-4539-B1ED-BE3519403278}" id="{3F3396C2-F381-41C5-B2C9-06C5BE541675}">
    <text>Ca donne une expérience d'entrainer quand on est en STAPS non ?</text>
  </threadedComment>
  <threadedComment ref="I14" dT="2022-12-02T08:35:17.42" personId="{35C0B35C-9E95-4539-B1ED-BE3519403278}" id="{3551EB53-C030-4F7E-869A-67386E5571B5}">
    <text>Cette aletre est bizarre ! Je la remplacerais par autre chose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I964"/>
  <sheetViews>
    <sheetView tabSelected="1" zoomScale="110" zoomScaleNormal="110" workbookViewId="0">
      <selection activeCell="I7" sqref="I7"/>
    </sheetView>
  </sheetViews>
  <sheetFormatPr baseColWidth="10" defaultColWidth="12.5546875" defaultRowHeight="15.75" customHeight="1" x14ac:dyDescent="0.25"/>
  <cols>
    <col min="1" max="1" width="26.33203125" customWidth="1"/>
    <col min="2" max="2" width="9.44140625" customWidth="1"/>
    <col min="3" max="3" width="8.44140625" customWidth="1"/>
    <col min="4" max="5" width="22.88671875" customWidth="1"/>
    <col min="6" max="6" width="14.44140625" customWidth="1"/>
    <col min="7" max="7" width="14.5546875" customWidth="1"/>
    <col min="8" max="8" width="13.6640625" customWidth="1"/>
    <col min="9" max="9" width="42.109375" customWidth="1"/>
    <col min="10" max="10" width="23.88671875" customWidth="1"/>
    <col min="11" max="11" width="13.44140625" customWidth="1"/>
    <col min="12" max="12" width="7.109375" customWidth="1"/>
    <col min="13" max="13" width="5.44140625" customWidth="1"/>
    <col min="14" max="14" width="7.5546875" customWidth="1"/>
    <col min="15" max="15" width="5.44140625" customWidth="1"/>
    <col min="16" max="16" width="7.6640625" customWidth="1"/>
    <col min="17" max="17" width="7.109375" customWidth="1"/>
    <col min="18" max="18" width="5.44140625" customWidth="1"/>
    <col min="19" max="19" width="7.5546875" customWidth="1"/>
    <col min="20" max="20" width="5.44140625" customWidth="1"/>
    <col min="21" max="21" width="7.6640625" customWidth="1"/>
    <col min="22" max="22" width="17.44140625" customWidth="1"/>
  </cols>
  <sheetData>
    <row r="1" spans="1:35" ht="13.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32" x14ac:dyDescent="0.25">
      <c r="A2" s="1"/>
      <c r="B2" s="1"/>
      <c r="C2" s="1"/>
      <c r="D2" s="1"/>
      <c r="E2" s="1"/>
      <c r="F2" s="1"/>
      <c r="G2" s="39" t="s">
        <v>0</v>
      </c>
      <c r="H2" s="1"/>
      <c r="I2" s="1"/>
      <c r="J2" s="1"/>
      <c r="K2" s="1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s="17" customFormat="1" ht="22.5" customHeight="1" x14ac:dyDescent="0.2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4" t="s">
        <v>10</v>
      </c>
      <c r="J3" s="12" t="s">
        <v>11</v>
      </c>
      <c r="K3" s="15" t="s">
        <v>12</v>
      </c>
      <c r="L3" s="41" t="s">
        <v>13</v>
      </c>
      <c r="M3" s="42"/>
      <c r="N3" s="42"/>
      <c r="O3" s="42"/>
      <c r="P3" s="42"/>
      <c r="Q3" s="41" t="s">
        <v>14</v>
      </c>
      <c r="R3" s="42"/>
      <c r="S3" s="42"/>
      <c r="T3" s="42"/>
      <c r="U3" s="42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4" spans="1:35" ht="37.5" customHeight="1" x14ac:dyDescent="0.25">
      <c r="A4" s="2" t="s">
        <v>2</v>
      </c>
      <c r="B4" s="7"/>
      <c r="C4" s="7"/>
      <c r="D4" s="7"/>
      <c r="E4" s="18" t="s">
        <v>15</v>
      </c>
      <c r="F4" s="18" t="s">
        <v>15</v>
      </c>
      <c r="G4" s="18" t="s">
        <v>15</v>
      </c>
      <c r="H4" s="18" t="s">
        <v>15</v>
      </c>
      <c r="I4" s="3" t="s">
        <v>10</v>
      </c>
      <c r="J4" s="2" t="s">
        <v>16</v>
      </c>
      <c r="K4" s="21" t="s">
        <v>17</v>
      </c>
      <c r="L4" s="22" t="s">
        <v>18</v>
      </c>
      <c r="M4" s="22" t="s">
        <v>19</v>
      </c>
      <c r="N4" s="22" t="s">
        <v>20</v>
      </c>
      <c r="O4" s="22" t="s">
        <v>21</v>
      </c>
      <c r="P4" s="22" t="s">
        <v>22</v>
      </c>
      <c r="Q4" s="23" t="s">
        <v>18</v>
      </c>
      <c r="R4" s="23" t="s">
        <v>19</v>
      </c>
      <c r="S4" s="23" t="s">
        <v>20</v>
      </c>
      <c r="T4" s="23" t="s">
        <v>21</v>
      </c>
      <c r="U4" s="23" t="s">
        <v>22</v>
      </c>
      <c r="V4" s="1" t="s">
        <v>23</v>
      </c>
      <c r="W4" s="1" t="s">
        <v>24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3.2" x14ac:dyDescent="0.25">
      <c r="A5" s="34" t="s">
        <v>25</v>
      </c>
      <c r="B5" s="8" t="s">
        <v>26</v>
      </c>
      <c r="C5" s="8" t="s">
        <v>27</v>
      </c>
      <c r="D5" s="8" t="s">
        <v>28</v>
      </c>
      <c r="E5" s="10" t="str">
        <f>MID(D5,1,FIND("#",D5)-1)</f>
        <v>26</v>
      </c>
      <c r="F5" s="10" t="e">
        <f>#REF!</f>
        <v>#REF!</v>
      </c>
      <c r="G5" s="19" t="e">
        <f>IF(OR('Sollicitations-Evenements'!D5=#REF!, 'Sollicitations-Evenements'!$D5=#REF!), "evenement", "sollicitation")</f>
        <v>#REF!</v>
      </c>
      <c r="H5" s="20" t="e">
        <f>IF($G5="evenement", 0, 1)</f>
        <v>#REF!</v>
      </c>
      <c r="I5" s="34" t="s">
        <v>29</v>
      </c>
      <c r="J5" s="4" t="s">
        <v>30</v>
      </c>
      <c r="K5" s="10">
        <v>2</v>
      </c>
      <c r="L5" s="29">
        <v>0</v>
      </c>
      <c r="M5" s="29">
        <v>0</v>
      </c>
      <c r="N5" s="28">
        <f t="shared" ref="N5" si="0">5</f>
        <v>5</v>
      </c>
      <c r="O5" s="28">
        <v>10</v>
      </c>
      <c r="P5" s="29">
        <v>0</v>
      </c>
      <c r="Q5" s="31">
        <v>0</v>
      </c>
      <c r="R5" s="31">
        <v>0</v>
      </c>
      <c r="S5" s="31">
        <v>-5</v>
      </c>
      <c r="T5" s="31">
        <v>-5</v>
      </c>
      <c r="U5" s="31">
        <v>0</v>
      </c>
      <c r="V5" s="36">
        <f t="shared" ref="V5:V25" si="1">SUM(L5:P5)</f>
        <v>15</v>
      </c>
      <c r="W5" s="36">
        <f t="shared" ref="W5:W25" si="2">SUM(Q5:U5)</f>
        <v>-10</v>
      </c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3.2" x14ac:dyDescent="0.25">
      <c r="A6" s="34" t="s">
        <v>31</v>
      </c>
      <c r="B6" s="8" t="s">
        <v>26</v>
      </c>
      <c r="C6" s="8" t="s">
        <v>32</v>
      </c>
      <c r="D6" s="8" t="s">
        <v>33</v>
      </c>
      <c r="E6" s="10" t="str">
        <f t="shared" ref="E6:E28" si="3">MID(D6,1,FIND("#",D6)-1)</f>
        <v>NULL</v>
      </c>
      <c r="F6" s="10" t="e">
        <f>#REF!</f>
        <v>#REF!</v>
      </c>
      <c r="G6" s="19" t="e">
        <f>IF(OR('Sollicitations-Evenements'!D6=#REF!, 'Sollicitations-Evenements'!$D6=#REF!), "evenement", "sollicitation")</f>
        <v>#REF!</v>
      </c>
      <c r="H6" s="20" t="e">
        <f t="shared" ref="H6:H28" si="4">IF($G6="evenement", 0, 1)</f>
        <v>#REF!</v>
      </c>
      <c r="I6" s="34" t="s">
        <v>34</v>
      </c>
      <c r="J6" s="4" t="s">
        <v>35</v>
      </c>
      <c r="K6" s="10">
        <v>2</v>
      </c>
      <c r="L6" s="29">
        <v>0</v>
      </c>
      <c r="M6" s="29">
        <v>0</v>
      </c>
      <c r="N6" s="28">
        <f t="shared" ref="N6:O6" si="5">5</f>
        <v>5</v>
      </c>
      <c r="O6" s="28">
        <f t="shared" si="5"/>
        <v>5</v>
      </c>
      <c r="P6" s="28">
        <v>0</v>
      </c>
      <c r="Q6" s="31">
        <v>0</v>
      </c>
      <c r="R6" s="31">
        <v>0</v>
      </c>
      <c r="S6" s="31">
        <v>-5</v>
      </c>
      <c r="T6" s="31">
        <v>-5</v>
      </c>
      <c r="U6" s="31">
        <v>0</v>
      </c>
      <c r="V6" s="36">
        <f t="shared" si="1"/>
        <v>10</v>
      </c>
      <c r="W6" s="36">
        <f t="shared" si="2"/>
        <v>-10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4" x14ac:dyDescent="0.25">
      <c r="A7" s="34" t="s">
        <v>36</v>
      </c>
      <c r="B7" s="8" t="s">
        <v>26</v>
      </c>
      <c r="C7" s="8" t="s">
        <v>37</v>
      </c>
      <c r="D7" s="8" t="s">
        <v>38</v>
      </c>
      <c r="E7" s="10" t="str">
        <f t="shared" si="3"/>
        <v>22</v>
      </c>
      <c r="F7" s="10" t="e">
        <f>#REF!</f>
        <v>#REF!</v>
      </c>
      <c r="G7" s="19" t="e">
        <f>IF(OR('Sollicitations-Evenements'!D7=#REF!, 'Sollicitations-Evenements'!$D7=#REF!), "evenement", "sollicitation")</f>
        <v>#REF!</v>
      </c>
      <c r="H7" s="20" t="e">
        <f t="shared" si="4"/>
        <v>#REF!</v>
      </c>
      <c r="I7" s="9" t="s">
        <v>39</v>
      </c>
      <c r="J7" s="4" t="s">
        <v>40</v>
      </c>
      <c r="K7" s="10">
        <v>1</v>
      </c>
      <c r="L7" s="29">
        <v>0</v>
      </c>
      <c r="M7" s="29">
        <v>0</v>
      </c>
      <c r="N7" s="28">
        <v>0</v>
      </c>
      <c r="O7" s="28">
        <v>5</v>
      </c>
      <c r="P7" s="28">
        <v>-5</v>
      </c>
      <c r="Q7" s="31">
        <v>0</v>
      </c>
      <c r="R7" s="31">
        <v>0</v>
      </c>
      <c r="S7" s="30">
        <f>5</f>
        <v>5</v>
      </c>
      <c r="T7" s="30">
        <v>-5</v>
      </c>
      <c r="U7" s="31">
        <v>0</v>
      </c>
      <c r="V7" s="36">
        <f t="shared" si="1"/>
        <v>0</v>
      </c>
      <c r="W7" s="36">
        <f t="shared" si="2"/>
        <v>0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1" customHeight="1" x14ac:dyDescent="0.25">
      <c r="A8" s="34" t="s">
        <v>41</v>
      </c>
      <c r="B8" s="8" t="s">
        <v>42</v>
      </c>
      <c r="C8" s="8" t="s">
        <v>43</v>
      </c>
      <c r="D8" s="8" t="s">
        <v>33</v>
      </c>
      <c r="E8" s="10" t="str">
        <f t="shared" si="3"/>
        <v>NULL</v>
      </c>
      <c r="F8" s="10" t="e">
        <f>#REF!</f>
        <v>#REF!</v>
      </c>
      <c r="G8" s="19" t="e">
        <f>IF(OR('Sollicitations-Evenements'!D8=#REF!, 'Sollicitations-Evenements'!$D8=#REF!), "evenement", "sollicitation")</f>
        <v>#REF!</v>
      </c>
      <c r="H8" s="20" t="e">
        <f t="shared" si="4"/>
        <v>#REF!</v>
      </c>
      <c r="I8" s="34" t="s">
        <v>44</v>
      </c>
      <c r="J8" s="4" t="s">
        <v>45</v>
      </c>
      <c r="K8" s="10">
        <v>1</v>
      </c>
      <c r="L8" s="28">
        <v>5</v>
      </c>
      <c r="M8" s="28">
        <v>10</v>
      </c>
      <c r="N8" s="28">
        <v>0</v>
      </c>
      <c r="O8" s="28">
        <v>0</v>
      </c>
      <c r="P8" s="29">
        <v>0</v>
      </c>
      <c r="Q8" s="31">
        <v>0</v>
      </c>
      <c r="R8" s="31">
        <v>-5</v>
      </c>
      <c r="S8" s="31">
        <v>0</v>
      </c>
      <c r="T8" s="30">
        <v>-5</v>
      </c>
      <c r="U8" s="31">
        <v>0</v>
      </c>
      <c r="V8" s="36">
        <f t="shared" si="1"/>
        <v>15</v>
      </c>
      <c r="W8" s="36">
        <f t="shared" si="2"/>
        <v>-10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3.2" x14ac:dyDescent="0.25">
      <c r="A9" s="34" t="s">
        <v>46</v>
      </c>
      <c r="B9" s="8" t="s">
        <v>26</v>
      </c>
      <c r="C9" s="8" t="s">
        <v>47</v>
      </c>
      <c r="D9" s="8" t="s">
        <v>33</v>
      </c>
      <c r="E9" s="10" t="str">
        <f t="shared" si="3"/>
        <v>NULL</v>
      </c>
      <c r="F9" s="10" t="e">
        <f>#REF!</f>
        <v>#REF!</v>
      </c>
      <c r="G9" s="19" t="e">
        <f>IF(OR('Sollicitations-Evenements'!D9=#REF!, 'Sollicitations-Evenements'!$D9=#REF!), "evenement", "sollicitation")</f>
        <v>#REF!</v>
      </c>
      <c r="H9" s="20" t="e">
        <f t="shared" si="4"/>
        <v>#REF!</v>
      </c>
      <c r="I9" s="34" t="s">
        <v>48</v>
      </c>
      <c r="J9" s="4" t="s">
        <v>35</v>
      </c>
      <c r="K9" s="10"/>
      <c r="L9" s="28">
        <v>0</v>
      </c>
      <c r="M9" s="28">
        <v>-10</v>
      </c>
      <c r="N9" s="28">
        <v>0</v>
      </c>
      <c r="O9" s="29">
        <v>-10</v>
      </c>
      <c r="P9" s="29">
        <v>0</v>
      </c>
      <c r="Q9" s="30"/>
      <c r="R9" s="30"/>
      <c r="S9" s="30"/>
      <c r="T9" s="32"/>
      <c r="U9" s="32"/>
      <c r="V9" s="36">
        <f t="shared" si="1"/>
        <v>-20</v>
      </c>
      <c r="W9" s="36">
        <f t="shared" si="2"/>
        <v>0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3.2" x14ac:dyDescent="0.25">
      <c r="A10" s="34" t="s">
        <v>49</v>
      </c>
      <c r="B10" s="8" t="s">
        <v>26</v>
      </c>
      <c r="C10" s="8" t="s">
        <v>27</v>
      </c>
      <c r="D10" s="8" t="s">
        <v>50</v>
      </c>
      <c r="E10" s="10" t="str">
        <f t="shared" si="3"/>
        <v>9</v>
      </c>
      <c r="F10" s="10" t="e">
        <f>#REF!</f>
        <v>#REF!</v>
      </c>
      <c r="G10" s="19" t="e">
        <f>IF(OR('Sollicitations-Evenements'!D10=#REF!, 'Sollicitations-Evenements'!$D10=#REF!), "evenement", "sollicitation")</f>
        <v>#REF!</v>
      </c>
      <c r="H10" s="20" t="e">
        <f t="shared" si="4"/>
        <v>#REF!</v>
      </c>
      <c r="I10" s="34" t="s">
        <v>51</v>
      </c>
      <c r="J10" s="4" t="s">
        <v>30</v>
      </c>
      <c r="K10" s="10"/>
      <c r="L10" s="29">
        <v>0</v>
      </c>
      <c r="M10" s="28">
        <v>0</v>
      </c>
      <c r="N10" s="28">
        <f>5</f>
        <v>5</v>
      </c>
      <c r="O10" s="29">
        <v>10</v>
      </c>
      <c r="P10" s="29">
        <v>0</v>
      </c>
      <c r="Q10" s="32"/>
      <c r="R10" s="30"/>
      <c r="S10" s="30"/>
      <c r="T10" s="32"/>
      <c r="U10" s="32"/>
      <c r="V10" s="36">
        <f t="shared" si="1"/>
        <v>15</v>
      </c>
      <c r="W10" s="36">
        <f t="shared" si="2"/>
        <v>0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3.2" x14ac:dyDescent="0.25">
      <c r="A11" s="35" t="s">
        <v>52</v>
      </c>
      <c r="B11" s="38" t="s">
        <v>53</v>
      </c>
      <c r="C11" s="8" t="s">
        <v>27</v>
      </c>
      <c r="D11" s="8" t="s">
        <v>50</v>
      </c>
      <c r="E11" s="10" t="str">
        <f t="shared" si="3"/>
        <v>9</v>
      </c>
      <c r="F11" s="10" t="e">
        <f>#REF!</f>
        <v>#REF!</v>
      </c>
      <c r="G11" s="19" t="e">
        <f>IF(OR('Sollicitations-Evenements'!D11=#REF!, 'Sollicitations-Evenements'!$D11=#REF!), "evenement", "sollicitation")</f>
        <v>#REF!</v>
      </c>
      <c r="H11" s="20" t="e">
        <f t="shared" si="4"/>
        <v>#REF!</v>
      </c>
      <c r="I11" s="9" t="s">
        <v>54</v>
      </c>
      <c r="J11" s="4" t="s">
        <v>45</v>
      </c>
      <c r="K11" s="20"/>
      <c r="L11" s="24">
        <v>0</v>
      </c>
      <c r="M11" s="25">
        <v>5</v>
      </c>
      <c r="N11" s="25">
        <v>0</v>
      </c>
      <c r="O11" s="25">
        <f>5</f>
        <v>5</v>
      </c>
      <c r="P11" s="24">
        <v>0</v>
      </c>
      <c r="Q11" s="26">
        <v>0</v>
      </c>
      <c r="R11" s="26">
        <v>0</v>
      </c>
      <c r="S11" s="27">
        <f>5</f>
        <v>5</v>
      </c>
      <c r="T11" s="27">
        <v>-5</v>
      </c>
      <c r="U11" s="26">
        <v>0</v>
      </c>
      <c r="V11" s="36">
        <f t="shared" si="1"/>
        <v>10</v>
      </c>
      <c r="W11" s="36">
        <f t="shared" si="2"/>
        <v>0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24" x14ac:dyDescent="0.25">
      <c r="A12" s="35" t="s">
        <v>55</v>
      </c>
      <c r="B12" s="38" t="s">
        <v>53</v>
      </c>
      <c r="C12" s="8" t="s">
        <v>47</v>
      </c>
      <c r="D12" s="8" t="s">
        <v>33</v>
      </c>
      <c r="E12" s="10" t="str">
        <f t="shared" si="3"/>
        <v>NULL</v>
      </c>
      <c r="F12" s="10" t="e">
        <f>#REF!</f>
        <v>#REF!</v>
      </c>
      <c r="G12" s="19" t="e">
        <f>IF(OR('Sollicitations-Evenements'!D12=#REF!, 'Sollicitations-Evenements'!$D12=#REF!), "evenement", "sollicitation")</f>
        <v>#REF!</v>
      </c>
      <c r="H12" s="20" t="e">
        <f t="shared" si="4"/>
        <v>#REF!</v>
      </c>
      <c r="I12" s="33" t="s">
        <v>56</v>
      </c>
      <c r="J12" s="4" t="s">
        <v>45</v>
      </c>
      <c r="K12" s="20">
        <v>1</v>
      </c>
      <c r="L12" s="25">
        <v>5</v>
      </c>
      <c r="M12" s="24">
        <v>0</v>
      </c>
      <c r="N12" s="24">
        <v>0</v>
      </c>
      <c r="O12" s="25">
        <f>10</f>
        <v>10</v>
      </c>
      <c r="P12" s="25">
        <v>0</v>
      </c>
      <c r="Q12" s="26">
        <v>0</v>
      </c>
      <c r="R12" s="26">
        <v>0</v>
      </c>
      <c r="S12" s="26">
        <v>5</v>
      </c>
      <c r="T12" s="27">
        <v>-5</v>
      </c>
      <c r="U12" s="27">
        <v>0</v>
      </c>
      <c r="V12" s="36">
        <f t="shared" si="1"/>
        <v>15</v>
      </c>
      <c r="W12" s="36">
        <f t="shared" si="2"/>
        <v>0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3.2" x14ac:dyDescent="0.25">
      <c r="A13" s="35" t="s">
        <v>57</v>
      </c>
      <c r="B13" s="38" t="s">
        <v>53</v>
      </c>
      <c r="C13" s="8" t="s">
        <v>58</v>
      </c>
      <c r="D13" s="8" t="s">
        <v>59</v>
      </c>
      <c r="E13" s="10" t="str">
        <f t="shared" si="3"/>
        <v>21</v>
      </c>
      <c r="F13" s="10" t="e">
        <f>#REF!</f>
        <v>#REF!</v>
      </c>
      <c r="G13" s="19" t="e">
        <f>IF(OR('Sollicitations-Evenements'!D13=#REF!, 'Sollicitations-Evenements'!$D13=#REF!), "evenement", "sollicitation")</f>
        <v>#REF!</v>
      </c>
      <c r="H13" s="20" t="e">
        <f t="shared" si="4"/>
        <v>#REF!</v>
      </c>
      <c r="I13" s="33" t="s">
        <v>60</v>
      </c>
      <c r="J13" s="4" t="s">
        <v>40</v>
      </c>
      <c r="K13" s="20">
        <v>1</v>
      </c>
      <c r="L13" s="24">
        <v>0</v>
      </c>
      <c r="M13" s="24">
        <v>0</v>
      </c>
      <c r="N13" s="25">
        <v>0</v>
      </c>
      <c r="O13" s="25">
        <v>-5</v>
      </c>
      <c r="P13" s="25">
        <v>-5</v>
      </c>
      <c r="Q13" s="26">
        <v>0</v>
      </c>
      <c r="R13" s="26">
        <v>0</v>
      </c>
      <c r="S13" s="26">
        <v>5</v>
      </c>
      <c r="T13" s="26">
        <v>-5</v>
      </c>
      <c r="U13" s="26">
        <v>0</v>
      </c>
      <c r="V13" s="36">
        <f t="shared" si="1"/>
        <v>-10</v>
      </c>
      <c r="W13" s="36">
        <f t="shared" si="2"/>
        <v>0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3.2" x14ac:dyDescent="0.25">
      <c r="A14" s="9" t="s">
        <v>61</v>
      </c>
      <c r="B14" s="38" t="s">
        <v>53</v>
      </c>
      <c r="C14" s="8" t="s">
        <v>47</v>
      </c>
      <c r="D14" s="8" t="s">
        <v>50</v>
      </c>
      <c r="E14" s="10" t="str">
        <f t="shared" si="3"/>
        <v>9</v>
      </c>
      <c r="F14" s="10" t="e">
        <f>#REF!</f>
        <v>#REF!</v>
      </c>
      <c r="G14" s="19" t="e">
        <f>IF(OR('Sollicitations-Evenements'!D14=#REF!, 'Sollicitations-Evenements'!$D14=#REF!), "evenement", "sollicitation")</f>
        <v>#REF!</v>
      </c>
      <c r="H14" s="20" t="e">
        <f t="shared" si="4"/>
        <v>#REF!</v>
      </c>
      <c r="I14" s="6" t="s">
        <v>62</v>
      </c>
      <c r="J14" s="4" t="s">
        <v>35</v>
      </c>
      <c r="K14" s="20"/>
      <c r="L14" s="24">
        <v>0</v>
      </c>
      <c r="M14" s="24">
        <v>0</v>
      </c>
      <c r="N14" s="25">
        <v>-5</v>
      </c>
      <c r="O14" s="25">
        <v>5</v>
      </c>
      <c r="P14" s="24">
        <v>0</v>
      </c>
      <c r="Q14" s="26"/>
      <c r="R14" s="26"/>
      <c r="S14" s="27"/>
      <c r="T14" s="27"/>
      <c r="U14" s="26"/>
      <c r="V14" s="36">
        <f t="shared" si="1"/>
        <v>0</v>
      </c>
      <c r="W14" s="36">
        <f t="shared" si="2"/>
        <v>0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6.5" customHeight="1" x14ac:dyDescent="0.25">
      <c r="A15" s="9" t="s">
        <v>63</v>
      </c>
      <c r="B15" s="38" t="s">
        <v>53</v>
      </c>
      <c r="C15" s="8" t="s">
        <v>64</v>
      </c>
      <c r="D15" s="8" t="s">
        <v>33</v>
      </c>
      <c r="E15" s="10" t="str">
        <f t="shared" si="3"/>
        <v>NULL</v>
      </c>
      <c r="F15" s="10" t="e">
        <f>#REF!</f>
        <v>#REF!</v>
      </c>
      <c r="G15" s="19" t="e">
        <f>IF(OR('Sollicitations-Evenements'!D15=#REF!, 'Sollicitations-Evenements'!$D15=#REF!), "evenement", "sollicitation")</f>
        <v>#REF!</v>
      </c>
      <c r="H15" s="20" t="e">
        <f t="shared" si="4"/>
        <v>#REF!</v>
      </c>
      <c r="I15" s="9" t="s">
        <v>65</v>
      </c>
      <c r="J15" s="4" t="s">
        <v>35</v>
      </c>
      <c r="K15" s="20"/>
      <c r="L15" s="24">
        <v>-5</v>
      </c>
      <c r="M15" s="24">
        <v>0</v>
      </c>
      <c r="N15" s="24">
        <v>0</v>
      </c>
      <c r="O15" s="25">
        <v>0</v>
      </c>
      <c r="P15" s="25">
        <v>5</v>
      </c>
      <c r="Q15" s="26"/>
      <c r="R15" s="26"/>
      <c r="S15" s="26"/>
      <c r="T15" s="27"/>
      <c r="U15" s="27"/>
      <c r="V15" s="36">
        <f t="shared" si="1"/>
        <v>0</v>
      </c>
      <c r="W15" s="36">
        <f t="shared" si="2"/>
        <v>0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3.2" x14ac:dyDescent="0.25">
      <c r="A16" s="9" t="s">
        <v>66</v>
      </c>
      <c r="B16" s="38" t="s">
        <v>53</v>
      </c>
      <c r="C16" s="8" t="s">
        <v>27</v>
      </c>
      <c r="D16" s="8" t="s">
        <v>33</v>
      </c>
      <c r="E16" s="10" t="str">
        <f t="shared" si="3"/>
        <v>NULL</v>
      </c>
      <c r="F16" s="10" t="e">
        <f>#REF!</f>
        <v>#REF!</v>
      </c>
      <c r="G16" s="19" t="e">
        <f>IF(OR('Sollicitations-Evenements'!D16=#REF!, 'Sollicitations-Evenements'!$D16=#REF!), "evenement", "sollicitation")</f>
        <v>#REF!</v>
      </c>
      <c r="H16" s="20" t="e">
        <f t="shared" si="4"/>
        <v>#REF!</v>
      </c>
      <c r="I16" s="9" t="s">
        <v>67</v>
      </c>
      <c r="J16" s="4" t="s">
        <v>35</v>
      </c>
      <c r="K16" s="20"/>
      <c r="L16" s="24">
        <v>0</v>
      </c>
      <c r="M16" s="24">
        <v>0</v>
      </c>
      <c r="N16" s="25">
        <v>0</v>
      </c>
      <c r="O16" s="25">
        <v>-10</v>
      </c>
      <c r="P16" s="25">
        <v>5</v>
      </c>
      <c r="Q16" s="26"/>
      <c r="R16" s="26"/>
      <c r="S16" s="27"/>
      <c r="T16" s="27"/>
      <c r="U16" s="27"/>
      <c r="V16" s="36">
        <f t="shared" si="1"/>
        <v>-5</v>
      </c>
      <c r="W16" s="36">
        <f t="shared" si="2"/>
        <v>0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3.2" x14ac:dyDescent="0.25">
      <c r="A17" s="9" t="s">
        <v>68</v>
      </c>
      <c r="B17" s="8" t="s">
        <v>69</v>
      </c>
      <c r="C17" s="8" t="s">
        <v>58</v>
      </c>
      <c r="D17" s="8" t="s">
        <v>70</v>
      </c>
      <c r="E17" s="10" t="str">
        <f t="shared" si="3"/>
        <v>25</v>
      </c>
      <c r="F17" s="10" t="e">
        <f>#REF!</f>
        <v>#REF!</v>
      </c>
      <c r="G17" s="19" t="e">
        <f>IF(OR('Sollicitations-Evenements'!D17=#REF!, 'Sollicitations-Evenements'!$D17=#REF!), "evenement", "sollicitation")</f>
        <v>#REF!</v>
      </c>
      <c r="H17" s="20" t="e">
        <f t="shared" si="4"/>
        <v>#REF!</v>
      </c>
      <c r="I17" s="9" t="s">
        <v>71</v>
      </c>
      <c r="J17" s="4" t="s">
        <v>45</v>
      </c>
      <c r="K17" s="10">
        <v>1</v>
      </c>
      <c r="L17" s="28">
        <v>-5</v>
      </c>
      <c r="M17" s="29">
        <v>0</v>
      </c>
      <c r="N17" s="28">
        <v>-10</v>
      </c>
      <c r="O17" s="28">
        <v>0</v>
      </c>
      <c r="P17" s="28">
        <v>0</v>
      </c>
      <c r="Q17" s="26">
        <v>5</v>
      </c>
      <c r="R17" s="26">
        <v>0</v>
      </c>
      <c r="S17" s="26">
        <v>0</v>
      </c>
      <c r="T17" s="30">
        <v>-5</v>
      </c>
      <c r="U17" s="26">
        <v>0</v>
      </c>
      <c r="V17" s="36">
        <f t="shared" si="1"/>
        <v>-15</v>
      </c>
      <c r="W17" s="36">
        <f t="shared" si="2"/>
        <v>0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3.2" x14ac:dyDescent="0.25">
      <c r="A18" s="34" t="s">
        <v>72</v>
      </c>
      <c r="B18" s="8" t="s">
        <v>69</v>
      </c>
      <c r="C18" s="8" t="s">
        <v>43</v>
      </c>
      <c r="D18" s="8" t="s">
        <v>73</v>
      </c>
      <c r="E18" s="10" t="str">
        <f t="shared" si="3"/>
        <v>24</v>
      </c>
      <c r="F18" s="10" t="e">
        <f>#REF!</f>
        <v>#REF!</v>
      </c>
      <c r="G18" s="19" t="e">
        <f>IF(OR('Sollicitations-Evenements'!D18=#REF!, 'Sollicitations-Evenements'!$D18=#REF!), "evenement", "sollicitation")</f>
        <v>#REF!</v>
      </c>
      <c r="H18" s="20" t="e">
        <f t="shared" si="4"/>
        <v>#REF!</v>
      </c>
      <c r="I18" s="34" t="s">
        <v>74</v>
      </c>
      <c r="J18" s="4" t="s">
        <v>45</v>
      </c>
      <c r="K18" s="10">
        <v>1</v>
      </c>
      <c r="L18" s="29">
        <v>0</v>
      </c>
      <c r="M18" s="28">
        <f>10</f>
        <v>10</v>
      </c>
      <c r="N18" s="28">
        <v>0</v>
      </c>
      <c r="O18" s="28">
        <v>0</v>
      </c>
      <c r="P18" s="28">
        <v>-5</v>
      </c>
      <c r="Q18" s="31">
        <v>0</v>
      </c>
      <c r="R18" s="31">
        <v>0</v>
      </c>
      <c r="S18" s="30">
        <f>5</f>
        <v>5</v>
      </c>
      <c r="T18" s="30">
        <v>-5</v>
      </c>
      <c r="U18" s="31">
        <v>0</v>
      </c>
      <c r="V18" s="36">
        <f t="shared" si="1"/>
        <v>5</v>
      </c>
      <c r="W18" s="36">
        <f t="shared" si="2"/>
        <v>0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3.2" x14ac:dyDescent="0.25">
      <c r="A19" s="34" t="s">
        <v>75</v>
      </c>
      <c r="B19" s="8" t="s">
        <v>69</v>
      </c>
      <c r="C19" s="8" t="s">
        <v>27</v>
      </c>
      <c r="D19" s="8" t="s">
        <v>50</v>
      </c>
      <c r="E19" s="10" t="str">
        <f t="shared" si="3"/>
        <v>9</v>
      </c>
      <c r="F19" s="10" t="e">
        <f>#REF!</f>
        <v>#REF!</v>
      </c>
      <c r="G19" s="19" t="e">
        <f>IF(OR('Sollicitations-Evenements'!D19=#REF!, 'Sollicitations-Evenements'!$D19=#REF!), "evenement", "sollicitation")</f>
        <v>#REF!</v>
      </c>
      <c r="H19" s="20" t="e">
        <f t="shared" si="4"/>
        <v>#REF!</v>
      </c>
      <c r="I19" s="34" t="s">
        <v>76</v>
      </c>
      <c r="J19" s="4" t="s">
        <v>30</v>
      </c>
      <c r="K19" s="10">
        <v>2</v>
      </c>
      <c r="L19" s="29">
        <v>0</v>
      </c>
      <c r="M19" s="29">
        <v>0</v>
      </c>
      <c r="N19" s="28">
        <v>5</v>
      </c>
      <c r="O19" s="28">
        <f t="shared" ref="O19" si="6">10</f>
        <v>10</v>
      </c>
      <c r="P19" s="29">
        <v>0</v>
      </c>
      <c r="Q19" s="31">
        <v>0</v>
      </c>
      <c r="R19" s="31">
        <v>0</v>
      </c>
      <c r="S19" s="31">
        <v>-5</v>
      </c>
      <c r="T19" s="31">
        <v>-5</v>
      </c>
      <c r="U19" s="31">
        <v>0</v>
      </c>
      <c r="V19" s="36">
        <f t="shared" si="1"/>
        <v>15</v>
      </c>
      <c r="W19" s="36">
        <f t="shared" si="2"/>
        <v>-10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4" x14ac:dyDescent="0.25">
      <c r="A20" s="34" t="s">
        <v>36</v>
      </c>
      <c r="B20" s="8" t="s">
        <v>69</v>
      </c>
      <c r="C20" s="8" t="s">
        <v>43</v>
      </c>
      <c r="D20" s="8" t="s">
        <v>38</v>
      </c>
      <c r="E20" s="10" t="str">
        <f t="shared" si="3"/>
        <v>22</v>
      </c>
      <c r="F20" s="10" t="e">
        <f>#REF!</f>
        <v>#REF!</v>
      </c>
      <c r="G20" s="19" t="e">
        <f>IF(OR('Sollicitations-Evenements'!D20=#REF!, 'Sollicitations-Evenements'!$D20=#REF!), "evenement", "sollicitation")</f>
        <v>#REF!</v>
      </c>
      <c r="H20" s="20" t="e">
        <f t="shared" si="4"/>
        <v>#REF!</v>
      </c>
      <c r="I20" s="34" t="s">
        <v>77</v>
      </c>
      <c r="J20" s="4" t="s">
        <v>40</v>
      </c>
      <c r="K20" s="10">
        <v>1</v>
      </c>
      <c r="L20" s="29">
        <v>-5</v>
      </c>
      <c r="M20" s="29">
        <v>0</v>
      </c>
      <c r="N20" s="28">
        <v>0</v>
      </c>
      <c r="O20" s="28">
        <f>5</f>
        <v>5</v>
      </c>
      <c r="P20" s="29">
        <v>0</v>
      </c>
      <c r="Q20" s="31">
        <v>0</v>
      </c>
      <c r="R20" s="31">
        <v>0</v>
      </c>
      <c r="S20" s="31">
        <v>5</v>
      </c>
      <c r="T20" s="31">
        <v>-5</v>
      </c>
      <c r="U20" s="31">
        <v>0</v>
      </c>
      <c r="V20" s="36">
        <f t="shared" si="1"/>
        <v>0</v>
      </c>
      <c r="W20" s="36">
        <f t="shared" si="2"/>
        <v>0</v>
      </c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3.2" x14ac:dyDescent="0.25">
      <c r="A21" s="9" t="s">
        <v>78</v>
      </c>
      <c r="B21" s="8" t="s">
        <v>69</v>
      </c>
      <c r="C21" s="8" t="s">
        <v>27</v>
      </c>
      <c r="D21" s="8" t="s">
        <v>33</v>
      </c>
      <c r="E21" s="10" t="str">
        <f t="shared" si="3"/>
        <v>NULL</v>
      </c>
      <c r="F21" s="10" t="e">
        <f>#REF!</f>
        <v>#REF!</v>
      </c>
      <c r="G21" s="19" t="e">
        <f>IF(OR('Sollicitations-Evenements'!D21=#REF!, 'Sollicitations-Evenements'!$D21=#REF!), "evenement", "sollicitation")</f>
        <v>#REF!</v>
      </c>
      <c r="H21" s="20" t="e">
        <f t="shared" si="4"/>
        <v>#REF!</v>
      </c>
      <c r="I21" s="33" t="s">
        <v>79</v>
      </c>
      <c r="J21" s="4" t="s">
        <v>35</v>
      </c>
      <c r="K21" s="10"/>
      <c r="L21" s="28">
        <v>0</v>
      </c>
      <c r="M21" s="29">
        <v>0</v>
      </c>
      <c r="N21" s="28">
        <v>0</v>
      </c>
      <c r="O21" s="28">
        <f>10</f>
        <v>10</v>
      </c>
      <c r="P21" s="29">
        <v>-10</v>
      </c>
      <c r="Q21" s="30"/>
      <c r="R21" s="32"/>
      <c r="S21" s="30"/>
      <c r="T21" s="30"/>
      <c r="U21" s="32"/>
      <c r="V21" s="36">
        <f t="shared" si="1"/>
        <v>0</v>
      </c>
      <c r="W21" s="36">
        <f t="shared" si="2"/>
        <v>0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6.25" customHeight="1" x14ac:dyDescent="0.25">
      <c r="A22" s="34" t="s">
        <v>80</v>
      </c>
      <c r="B22" s="8" t="s">
        <v>69</v>
      </c>
      <c r="C22" s="8" t="s">
        <v>27</v>
      </c>
      <c r="D22" s="8" t="s">
        <v>50</v>
      </c>
      <c r="E22" s="10" t="str">
        <f t="shared" si="3"/>
        <v>9</v>
      </c>
      <c r="F22" s="10" t="e">
        <f>#REF!</f>
        <v>#REF!</v>
      </c>
      <c r="G22" s="19" t="e">
        <f>IF(OR('Sollicitations-Evenements'!D22=#REF!, 'Sollicitations-Evenements'!$D22=#REF!), "evenement", "sollicitation")</f>
        <v>#REF!</v>
      </c>
      <c r="H22" s="20" t="e">
        <f t="shared" si="4"/>
        <v>#REF!</v>
      </c>
      <c r="I22" s="34" t="s">
        <v>81</v>
      </c>
      <c r="J22" s="4" t="s">
        <v>30</v>
      </c>
      <c r="K22" s="10"/>
      <c r="L22" s="29">
        <v>-5</v>
      </c>
      <c r="M22" s="29">
        <v>0</v>
      </c>
      <c r="N22" s="28">
        <v>0</v>
      </c>
      <c r="O22" s="28">
        <v>-5</v>
      </c>
      <c r="P22" s="29">
        <v>0</v>
      </c>
      <c r="Q22" s="32"/>
      <c r="R22" s="32"/>
      <c r="S22" s="30"/>
      <c r="T22" s="30"/>
      <c r="U22" s="32"/>
      <c r="V22" s="36">
        <f t="shared" si="1"/>
        <v>-10</v>
      </c>
      <c r="W22" s="36">
        <f t="shared" si="2"/>
        <v>0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3.2" x14ac:dyDescent="0.25">
      <c r="A23" s="34" t="s">
        <v>82</v>
      </c>
      <c r="B23" s="38" t="s">
        <v>42</v>
      </c>
      <c r="C23" s="8" t="s">
        <v>32</v>
      </c>
      <c r="D23" s="8" t="s">
        <v>33</v>
      </c>
      <c r="E23" s="10" t="str">
        <f t="shared" si="3"/>
        <v>NULL</v>
      </c>
      <c r="F23" s="10" t="e">
        <f>#REF!</f>
        <v>#REF!</v>
      </c>
      <c r="G23" s="19" t="e">
        <f>IF(OR('Sollicitations-Evenements'!D23=#REF!, 'Sollicitations-Evenements'!$D23=#REF!), "evenement", "sollicitation")</f>
        <v>#REF!</v>
      </c>
      <c r="H23" s="20" t="e">
        <f t="shared" si="4"/>
        <v>#REF!</v>
      </c>
      <c r="I23" s="34" t="s">
        <v>83</v>
      </c>
      <c r="J23" s="4" t="s">
        <v>45</v>
      </c>
      <c r="K23" s="20">
        <v>1</v>
      </c>
      <c r="L23" s="24">
        <v>0</v>
      </c>
      <c r="M23" s="24">
        <v>0</v>
      </c>
      <c r="N23" s="25">
        <v>0</v>
      </c>
      <c r="O23" s="25">
        <f>10</f>
        <v>10</v>
      </c>
      <c r="P23" s="25">
        <v>-5</v>
      </c>
      <c r="Q23" s="26">
        <v>0</v>
      </c>
      <c r="R23" s="26">
        <v>0</v>
      </c>
      <c r="S23" s="26">
        <v>5</v>
      </c>
      <c r="T23" s="27">
        <v>-5</v>
      </c>
      <c r="U23" s="26">
        <v>0</v>
      </c>
      <c r="V23" s="36">
        <f t="shared" si="1"/>
        <v>5</v>
      </c>
      <c r="W23" s="36">
        <f t="shared" si="2"/>
        <v>0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4" x14ac:dyDescent="0.25">
      <c r="A24" s="34" t="s">
        <v>84</v>
      </c>
      <c r="B24" s="38" t="s">
        <v>42</v>
      </c>
      <c r="C24" s="8" t="s">
        <v>43</v>
      </c>
      <c r="D24" s="8" t="s">
        <v>38</v>
      </c>
      <c r="E24" s="10" t="str">
        <f t="shared" si="3"/>
        <v>22</v>
      </c>
      <c r="F24" s="10" t="e">
        <f>#REF!</f>
        <v>#REF!</v>
      </c>
      <c r="G24" s="19" t="e">
        <f>IF(OR('Sollicitations-Evenements'!D24=#REF!, 'Sollicitations-Evenements'!$D24=#REF!), "evenement", "sollicitation")</f>
        <v>#REF!</v>
      </c>
      <c r="H24" s="20" t="e">
        <f t="shared" si="4"/>
        <v>#REF!</v>
      </c>
      <c r="I24" s="34" t="s">
        <v>85</v>
      </c>
      <c r="J24" s="4" t="s">
        <v>40</v>
      </c>
      <c r="K24" s="20">
        <v>1</v>
      </c>
      <c r="L24" s="25">
        <v>5</v>
      </c>
      <c r="M24" s="24">
        <v>0</v>
      </c>
      <c r="N24" s="25">
        <v>0</v>
      </c>
      <c r="O24" s="25">
        <f>5</f>
        <v>5</v>
      </c>
      <c r="P24" s="25">
        <v>0</v>
      </c>
      <c r="Q24" s="26">
        <v>0</v>
      </c>
      <c r="R24" s="26">
        <v>0</v>
      </c>
      <c r="S24" s="26">
        <v>5</v>
      </c>
      <c r="T24" s="27">
        <v>-5</v>
      </c>
      <c r="U24" s="26">
        <v>0</v>
      </c>
      <c r="V24" s="36">
        <f t="shared" si="1"/>
        <v>10</v>
      </c>
      <c r="W24" s="36">
        <f t="shared" si="2"/>
        <v>0</v>
      </c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3.2" x14ac:dyDescent="0.25">
      <c r="A25" s="34" t="s">
        <v>86</v>
      </c>
      <c r="B25" s="38" t="s">
        <v>42</v>
      </c>
      <c r="C25" s="8" t="s">
        <v>27</v>
      </c>
      <c r="D25" s="8" t="s">
        <v>70</v>
      </c>
      <c r="E25" s="10" t="str">
        <f t="shared" si="3"/>
        <v>25</v>
      </c>
      <c r="F25" s="10" t="e">
        <f>#REF!</f>
        <v>#REF!</v>
      </c>
      <c r="G25" s="19" t="e">
        <f>IF(OR('Sollicitations-Evenements'!D25=#REF!, 'Sollicitations-Evenements'!$D25=#REF!), "evenement", "sollicitation")</f>
        <v>#REF!</v>
      </c>
      <c r="H25" s="20" t="e">
        <f t="shared" si="4"/>
        <v>#REF!</v>
      </c>
      <c r="I25" s="34" t="s">
        <v>87</v>
      </c>
      <c r="J25" s="4" t="s">
        <v>45</v>
      </c>
      <c r="K25" s="20">
        <v>1</v>
      </c>
      <c r="L25" s="25">
        <f t="shared" ref="L25" si="7">5</f>
        <v>5</v>
      </c>
      <c r="M25" s="25">
        <v>10</v>
      </c>
      <c r="N25" s="25">
        <v>0</v>
      </c>
      <c r="O25" s="25">
        <v>0</v>
      </c>
      <c r="P25" s="24">
        <v>0</v>
      </c>
      <c r="Q25" s="26">
        <v>0</v>
      </c>
      <c r="R25" s="26">
        <v>0</v>
      </c>
      <c r="S25" s="26">
        <v>5</v>
      </c>
      <c r="T25" s="27">
        <v>-5</v>
      </c>
      <c r="U25" s="26">
        <v>0</v>
      </c>
      <c r="V25" s="36">
        <f t="shared" si="1"/>
        <v>15</v>
      </c>
      <c r="W25" s="36">
        <f t="shared" si="2"/>
        <v>0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3.2" x14ac:dyDescent="0.25">
      <c r="A26" s="34" t="s">
        <v>88</v>
      </c>
      <c r="B26" s="38" t="s">
        <v>42</v>
      </c>
      <c r="C26" s="8" t="s">
        <v>58</v>
      </c>
      <c r="D26" s="8" t="s">
        <v>89</v>
      </c>
      <c r="E26" s="10" t="str">
        <f t="shared" si="3"/>
        <v>23</v>
      </c>
      <c r="F26" s="10" t="e">
        <f>#REF!</f>
        <v>#REF!</v>
      </c>
      <c r="G26" s="19" t="e">
        <f>IF(OR('Sollicitations-Evenements'!D26=#REF!, 'Sollicitations-Evenements'!$D26=#REF!), "evenement", "sollicitation")</f>
        <v>#REF!</v>
      </c>
      <c r="H26" s="20" t="e">
        <f t="shared" si="4"/>
        <v>#REF!</v>
      </c>
      <c r="I26" s="34" t="s">
        <v>90</v>
      </c>
      <c r="J26" s="4" t="s">
        <v>45</v>
      </c>
      <c r="K26" s="20"/>
      <c r="L26" s="25">
        <v>0</v>
      </c>
      <c r="M26" s="25">
        <v>0</v>
      </c>
      <c r="N26" s="25">
        <v>0</v>
      </c>
      <c r="O26" s="25">
        <v>10</v>
      </c>
      <c r="P26" s="24">
        <v>-10</v>
      </c>
      <c r="Q26" s="26">
        <v>-5</v>
      </c>
      <c r="R26" s="26">
        <v>0</v>
      </c>
      <c r="S26" s="26">
        <v>0</v>
      </c>
      <c r="T26" s="27">
        <v>-5</v>
      </c>
      <c r="U26" s="26">
        <v>0</v>
      </c>
      <c r="V26" s="36"/>
      <c r="W26" s="36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3.2" x14ac:dyDescent="0.25">
      <c r="A27" s="34" t="s">
        <v>91</v>
      </c>
      <c r="B27" s="38" t="s">
        <v>42</v>
      </c>
      <c r="C27" s="8" t="s">
        <v>27</v>
      </c>
      <c r="D27" s="8" t="s">
        <v>33</v>
      </c>
      <c r="E27" s="10" t="str">
        <f t="shared" si="3"/>
        <v>NULL</v>
      </c>
      <c r="F27" s="10" t="e">
        <f>#REF!</f>
        <v>#REF!</v>
      </c>
      <c r="G27" s="19" t="e">
        <f>IF(OR('Sollicitations-Evenements'!D27=#REF!, 'Sollicitations-Evenements'!$D27=#REF!), "evenement", "sollicitation")</f>
        <v>#REF!</v>
      </c>
      <c r="H27" s="20" t="e">
        <f t="shared" si="4"/>
        <v>#REF!</v>
      </c>
      <c r="I27" s="34" t="s">
        <v>92</v>
      </c>
      <c r="J27" s="4" t="s">
        <v>35</v>
      </c>
      <c r="K27" s="20"/>
      <c r="L27" s="24">
        <v>0</v>
      </c>
      <c r="M27" s="25">
        <v>-5</v>
      </c>
      <c r="N27" s="25">
        <v>0</v>
      </c>
      <c r="O27" s="24">
        <v>5</v>
      </c>
      <c r="P27" s="24">
        <v>0</v>
      </c>
      <c r="Q27" s="26"/>
      <c r="R27" s="27"/>
      <c r="S27" s="27"/>
      <c r="T27" s="26"/>
      <c r="U27" s="26"/>
      <c r="V27" s="36">
        <f>SUM(L27:P27)</f>
        <v>0</v>
      </c>
      <c r="W27" s="36">
        <f>SUM(Q27:U27)</f>
        <v>0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4" x14ac:dyDescent="0.25">
      <c r="A28" s="9" t="s">
        <v>93</v>
      </c>
      <c r="B28" s="38" t="s">
        <v>42</v>
      </c>
      <c r="C28" s="8" t="s">
        <v>47</v>
      </c>
      <c r="D28" s="8" t="s">
        <v>50</v>
      </c>
      <c r="E28" s="10" t="str">
        <f t="shared" si="3"/>
        <v>9</v>
      </c>
      <c r="F28" s="10" t="e">
        <f>#REF!</f>
        <v>#REF!</v>
      </c>
      <c r="G28" s="19" t="e">
        <f>IF(OR('Sollicitations-Evenements'!D28=#REF!, 'Sollicitations-Evenements'!$D28=#REF!), "evenement", "sollicitation")</f>
        <v>#REF!</v>
      </c>
      <c r="H28" s="20" t="e">
        <f t="shared" si="4"/>
        <v>#REF!</v>
      </c>
      <c r="I28" s="33" t="s">
        <v>94</v>
      </c>
      <c r="J28" s="4" t="s">
        <v>30</v>
      </c>
      <c r="K28" s="20"/>
      <c r="L28" s="24">
        <v>-5</v>
      </c>
      <c r="M28" s="25">
        <v>0</v>
      </c>
      <c r="N28" s="24">
        <v>10</v>
      </c>
      <c r="O28" s="24">
        <v>0</v>
      </c>
      <c r="P28" s="24">
        <v>0</v>
      </c>
      <c r="Q28" s="26"/>
      <c r="R28" s="27"/>
      <c r="S28" s="26"/>
      <c r="T28" s="26"/>
      <c r="U28" s="26"/>
      <c r="V28" s="36">
        <f>SUM(L28:P28)</f>
        <v>5</v>
      </c>
      <c r="W28" s="36">
        <f>SUM(Q28:U28)</f>
        <v>0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3.2" x14ac:dyDescent="0.25">
      <c r="A29" s="5"/>
      <c r="B29" s="5"/>
      <c r="C29" s="5"/>
      <c r="D29" s="5"/>
      <c r="E29" s="5"/>
      <c r="F29" s="5"/>
      <c r="G29" s="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3.2" x14ac:dyDescent="0.25">
      <c r="A30" s="1"/>
      <c r="B30" s="1"/>
      <c r="C30" s="1"/>
      <c r="D30" s="1"/>
      <c r="E30" s="1"/>
      <c r="F30" s="1"/>
      <c r="G30" s="39" t="s">
        <v>95</v>
      </c>
      <c r="H30" s="1">
        <f>COUNTIF(G5:G28,"evenement")</f>
        <v>0</v>
      </c>
      <c r="I30" s="37" t="s">
        <v>40</v>
      </c>
      <c r="J30" s="1">
        <f>COUNTIF($J$5:$J$28,I30)</f>
        <v>4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3.2" x14ac:dyDescent="0.25">
      <c r="A31" s="1"/>
      <c r="B31" s="1"/>
      <c r="C31" s="1"/>
      <c r="D31" s="1"/>
      <c r="E31" s="1"/>
      <c r="F31" s="1"/>
      <c r="G31" s="1" t="s">
        <v>96</v>
      </c>
      <c r="H31" s="1">
        <f>COUNTIF(G5:G28,"sollicitation")</f>
        <v>0</v>
      </c>
      <c r="I31" s="37" t="s">
        <v>45</v>
      </c>
      <c r="J31" s="1">
        <f>COUNTIF($J$5:$J$28,I31)</f>
        <v>8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3.2" x14ac:dyDescent="0.25">
      <c r="A32" s="1"/>
      <c r="B32" s="1"/>
      <c r="C32" s="1"/>
      <c r="D32" s="1"/>
      <c r="E32" s="1"/>
      <c r="F32" s="1"/>
      <c r="G32" s="1"/>
      <c r="H32" s="1"/>
      <c r="I32" s="37" t="s">
        <v>35</v>
      </c>
      <c r="J32" s="1">
        <f>COUNTIF($J$5:$J$28,I32)</f>
        <v>7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4.4" x14ac:dyDescent="0.3">
      <c r="A33" s="1"/>
      <c r="B33" s="1"/>
      <c r="C33" s="1"/>
      <c r="D33" s="40" t="s">
        <v>97</v>
      </c>
      <c r="E33" s="40"/>
      <c r="F33" s="40"/>
      <c r="G33" s="40"/>
      <c r="H33" s="40"/>
      <c r="I33" s="37" t="s">
        <v>30</v>
      </c>
      <c r="J33" s="1">
        <f>COUNTIF($J$5:$J$28,I33)</f>
        <v>5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3.2" x14ac:dyDescent="0.25">
      <c r="A34" s="1"/>
      <c r="B34" s="1"/>
      <c r="C34" s="1"/>
      <c r="D34" s="1"/>
      <c r="E34" s="1"/>
      <c r="F34" s="1"/>
      <c r="G34" s="1"/>
      <c r="H34" s="1"/>
      <c r="I34" s="37" t="s">
        <v>98</v>
      </c>
      <c r="J34" s="1">
        <f>SUM(J30:J33)</f>
        <v>24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3.2" x14ac:dyDescent="0.25"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3.2" x14ac:dyDescent="0.25"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3.2" x14ac:dyDescent="0.25"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3.2" x14ac:dyDescent="0.25"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3.2" x14ac:dyDescent="0.25"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3.2" x14ac:dyDescent="0.25"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3.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3.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3.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3.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3.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3.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3.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3.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3.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3.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3.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3.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3.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3.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3.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3.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3.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3.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3.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3.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3.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3.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3.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3.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3.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3.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3.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3.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3.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3.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3.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3.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3.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3.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3.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3.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3.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3.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3.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3.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3.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3.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3.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3.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3.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3.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3.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3.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3.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3.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3.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3.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3.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3.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3.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3.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3.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3.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3.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3.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3.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3.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3.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3.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3.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3.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3.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3.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3.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3.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3.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3.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3.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3.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3.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3.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3.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3.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3.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3.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3.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3.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3.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3.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3.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3.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3.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3.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3.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3.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3.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3.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3.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3.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3.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3.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3.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3.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3.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3.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3.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3.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3.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3.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3.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3.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3.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3.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3.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3.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3.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3.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3.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3.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3.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3.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3.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3.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3.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3.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3.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3.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3.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3.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3.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3.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3.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3.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3.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3.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3.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3.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3.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3.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3.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3.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3.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3.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3.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3.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3.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3.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3.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3.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3.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3.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3.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3.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3.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3.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3.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3.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3.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3.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3.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3.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3.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3.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3.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3.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3.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3.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3.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3.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3.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3.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3.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3.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3.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3.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3.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3.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3.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3.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3.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3.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3.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3.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3.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3.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3.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3.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3.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3.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3.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3.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3.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3.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3.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3.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3.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3.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3.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3.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3.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3.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3.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3.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3.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3.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3.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3.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3.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3.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3.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3.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3.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3.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3.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3.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3.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3.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3.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3.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3.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3.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3.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3.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3.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3.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3.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3.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3.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3.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3.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3.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3.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3.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3.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3.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3.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3.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3.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3.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3.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3.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3.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3.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3.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3.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3.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3.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3.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3.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3.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3.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3.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3.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3.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3.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3.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3.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3.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3.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3.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3.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3.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3.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3.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3.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3.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3.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3.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3.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3.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3.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3.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3.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3.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3.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3.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3.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3.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3.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3.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3.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3.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3.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3.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3.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3.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3.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3.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3.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3.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3.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3.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3.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3.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3.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3.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3.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3.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3.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3.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3.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3.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3.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3.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3.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3.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3.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3.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3.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3.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3.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3.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3.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3.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3.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3.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3.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3.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3.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3.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3.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3.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3.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3.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3.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3.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3.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3.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3.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3.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3.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3.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3.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3.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3.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3.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3.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3.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3.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3.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3.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3.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3.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3.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3.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3.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3.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3.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3.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3.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3.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3.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3.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3.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3.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3.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3.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3.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3.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3.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3.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3.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3.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3.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3.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3.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3.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3.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3.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3.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3.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3.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3.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3.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3.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3.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3.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3.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3.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3.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3.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3.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3.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3.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3.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3.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3.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3.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3.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3.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3.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3.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3.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3.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3.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3.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3.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3.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3.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3.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3.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3.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3.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3.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3.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3.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3.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3.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3.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3.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3.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3.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3.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3.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3.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3.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3.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3.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3.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3.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3.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3.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3.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3.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3.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3.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3.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3.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3.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3.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3.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3.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3.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3.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3.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3.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3.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3.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3.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3.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3.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3.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3.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3.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3.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3.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3.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3.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3.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3.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3.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3.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3.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3.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3.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3.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3.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3.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3.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3.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3.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3.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3.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3.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3.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3.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3.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3.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3.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3.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3.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3.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3.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3.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3.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3.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3.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3.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3.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3.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3.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3.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3.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3.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3.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3.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3.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3.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3.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3.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3.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3.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3.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3.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3.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3.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3.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3.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3.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3.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3.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3.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3.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3.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3.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3.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3.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3.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3.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3.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3.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3.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3.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3.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3.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3.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3.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3.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3.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3.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3.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3.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3.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3.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3.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3.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3.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3.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3.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3.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3.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3.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3.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3.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3.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3.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3.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3.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3.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3.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3.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3.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3.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3.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3.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3.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3.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3.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3.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3.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3.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3.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3.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3.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3.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3.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3.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3.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3.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3.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3.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3.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3.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3.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3.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3.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3.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3.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3.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3.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3.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3.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3.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3.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3.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3.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3.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3.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3.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3.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3.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3.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3.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3.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3.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3.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3.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3.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3.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3.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3.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3.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3.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3.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3.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3.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3.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3.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3.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3.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3.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3.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3.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3.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3.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3.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3.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3.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3.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3.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3.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3.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3.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3.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3.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3.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3.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3.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3.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3.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3.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3.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3.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3.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3.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3.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3.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3.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3.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3.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3.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3.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3.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3.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3.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3.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3.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3.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3.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3.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3.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3.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3.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3.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3.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3.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3.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3.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3.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3.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3.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3.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3.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3.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3.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3.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3.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3.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3.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3.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3.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3.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3.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3.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3.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3.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3.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3.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3.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3.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3.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3.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3.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3.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3.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3.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3.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3.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3.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3.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3.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3.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3.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3.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3.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3.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3.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3.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3.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3.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3.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3.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3.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3.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3.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3.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3.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3.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3.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3.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3.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3.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3.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3.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3.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3.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3.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3.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3.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3.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3.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3.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3.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3.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3.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3.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3.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3.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3.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3.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3.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3.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3.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3.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3.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3.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3.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3.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3.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3.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3.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3.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3.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3.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3.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3.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3.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3.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3.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3.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3.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3.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3.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3.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3.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3.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3.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3.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3.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3.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3.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3.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3.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3.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3.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3.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3.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3.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3.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3.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3.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3.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3.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3.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3.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3.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3.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3.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3.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3.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3.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3.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3.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3.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3.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3.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3.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3.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3.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3.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3.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3.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3.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3.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3.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3.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3.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3.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3.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3.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3.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3.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3.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3.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3.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3.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3.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3.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3.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3.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3.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3.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3.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3.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3.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3.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3.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3.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3.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3.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3.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3.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3.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3.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3.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3.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3.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3.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3.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3.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3.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3.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3.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3.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3.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3.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3.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3.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3.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3.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3.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3.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3.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3.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3.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3.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3.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3.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3.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3.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3.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3.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3.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3.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3.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3.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3.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3.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3.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3.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3.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3.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3.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3.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3.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3.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3.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3.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3.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3.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3.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3.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3.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3.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3.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3.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3.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3.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3.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3.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3.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3.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3.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3.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3.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3.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3.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3.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3.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3.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3.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3.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3.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3.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3.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3.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3.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3.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3.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3.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3.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3.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3.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3.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3.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3.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3.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3.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3.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3.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3.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3.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3.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3.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3.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3.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3.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3.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3.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3.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3.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3.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3.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3.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3.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3.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3.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3.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3.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3.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3.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3.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3.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3.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3.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3.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3.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3.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3.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</sheetData>
  <mergeCells count="2">
    <mergeCell ref="Q3:U3"/>
    <mergeCell ref="L3:P3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errorTitle="Entrée non valide" error="Sélectionnez un jour dans la liste" promptTitle="Sélectionnez un jour" xr:uid="{00000000-0002-0000-0200-000000000000}">
          <x14:formula1>
            <xm:f>#REF!</xm:f>
          </x14:formula1>
          <xm:sqref>C5:C28</xm:sqref>
        </x14:dataValidation>
        <x14:dataValidation type="list" allowBlank="1" showInputMessage="1" showErrorMessage="1" xr:uid="{00000000-0002-0000-0200-000002000000}">
          <x14:formula1>
            <xm:f>#REF!</xm:f>
          </x14:formula1>
          <xm:sqref>B5:B28</xm:sqref>
        </x14:dataValidation>
        <x14:dataValidation type="list" allowBlank="1" showInputMessage="1" showErrorMessage="1" error="sélectionnez une catégorie dans la liste" xr:uid="{00000000-0002-0000-0200-000003000000}">
          <x14:formula1>
            <xm:f>#REF!</xm:f>
          </x14:formula1>
          <xm:sqref>J5:J28</xm:sqref>
        </x14:dataValidation>
        <x14:dataValidation type="list" showInputMessage="1" showErrorMessage="1" errorTitle="Entrée non valide" error="Sélectionnez un jour dans la liste" promptTitle="Sélectionnez un jour" xr:uid="{A2960B9E-B02C-4D06-BB0F-F502BA9C99F6}">
          <x14:formula1>
            <xm:f>#REF!</xm:f>
          </x14:formula1>
          <xm:sqref>D5:D28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6bff54-8b52-41a3-b656-787d5d5ff7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275B842966F4EA0DE93DB15F3D4F0" ma:contentTypeVersion="12" ma:contentTypeDescription="Crée un document." ma:contentTypeScope="" ma:versionID="292338eff9e7ff61f0c10c71523421a3">
  <xsd:schema xmlns:xsd="http://www.w3.org/2001/XMLSchema" xmlns:xs="http://www.w3.org/2001/XMLSchema" xmlns:p="http://schemas.microsoft.com/office/2006/metadata/properties" xmlns:ns2="e36bff54-8b52-41a3-b656-787d5d5ff718" xmlns:ns3="85b455be-3c06-4a6a-82f8-3579cfe879f9" targetNamespace="http://schemas.microsoft.com/office/2006/metadata/properties" ma:root="true" ma:fieldsID="9214fb0ef16ec4199cdfae2bb44d4365" ns2:_="" ns3:_="">
    <xsd:import namespace="e36bff54-8b52-41a3-b656-787d5d5ff718"/>
    <xsd:import namespace="85b455be-3c06-4a6a-82f8-3579cfe87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bff54-8b52-41a3-b656-787d5d5ff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589d98ed-d87d-4b5f-8cfd-2c453ac98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455be-3c06-4a6a-82f8-3579cfe87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ECDDC5-1AC3-46D3-8E2D-A53F770B1E06}">
  <ds:schemaRefs>
    <ds:schemaRef ds:uri="http://schemas.microsoft.com/office/2006/metadata/properties"/>
    <ds:schemaRef ds:uri="http://schemas.microsoft.com/office/infopath/2007/PartnerControls"/>
    <ds:schemaRef ds:uri="e36bff54-8b52-41a3-b656-787d5d5ff718"/>
  </ds:schemaRefs>
</ds:datastoreItem>
</file>

<file path=customXml/itemProps2.xml><?xml version="1.0" encoding="utf-8"?>
<ds:datastoreItem xmlns:ds="http://schemas.openxmlformats.org/officeDocument/2006/customXml" ds:itemID="{61624128-0DEA-414F-A7AF-5E0DB6D903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A17D6B-D0B5-48BA-B827-89A8DC992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6bff54-8b52-41a3-b656-787d5d5ff718"/>
    <ds:schemaRef ds:uri="85b455be-3c06-4a6a-82f8-3579cfe879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Sollicitations-Evenements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Cathy Pons Lelardeux</dc:creator>
  <cp:keywords/>
  <dc:description/>
  <cp:lastModifiedBy>Nathalie Matheu</cp:lastModifiedBy>
  <cp:revision/>
  <dcterms:created xsi:type="dcterms:W3CDTF">2022-06-22T12:50:13Z</dcterms:created>
  <dcterms:modified xsi:type="dcterms:W3CDTF">2025-12-09T08:52:19Z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0x010100692275B842966F4EA0DE93DB15F3D4F0</vt:lpwstr>
  </property>
</Properties>
</file>